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1\"/>
    </mc:Choice>
  </mc:AlternateContent>
  <workbookProtection workbookAlgorithmName="SHA-512" workbookHashValue="YE1Ywp4+cFXtB9wmdt05qhORlP2kumjvgm98xBUTK7mL582aW7dq9p+a2vhHcL2lIh8vxIlDzEJHK1AoQ9avhQ==" workbookSaltValue="aotq8scj5xZND91upPgKCQ==" workbookSpinCount="100000" lockStructure="1"/>
  <bookViews>
    <workbookView xWindow="0" yWindow="0" windowWidth="14370" windowHeight="9660"/>
  </bookViews>
  <sheets>
    <sheet name="19 Recreational Removals (t)" sheetId="4" r:id="rId1"/>
    <sheet name="19 Recreational Removals (Mlb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7" i="1"/>
  <c r="C44" i="1" l="1"/>
  <c r="B39" i="1"/>
  <c r="B37" i="1"/>
  <c r="C16" i="1"/>
  <c r="C12" i="1"/>
  <c r="C8" i="1"/>
  <c r="C20" i="1" s="1"/>
  <c r="C28" i="1"/>
  <c r="C31" i="1"/>
  <c r="B31" i="1"/>
  <c r="B28" i="1"/>
  <c r="B16" i="1"/>
  <c r="B40" i="1" s="1"/>
  <c r="B12" i="1"/>
  <c r="B8" i="1"/>
  <c r="B38" i="1" s="1"/>
  <c r="B33" i="1" l="1"/>
  <c r="B20" i="1"/>
  <c r="B44" i="1"/>
  <c r="B44" i="4" s="1"/>
  <c r="C33" i="1"/>
  <c r="B38" i="4"/>
  <c r="C38" i="4"/>
  <c r="B39" i="4"/>
  <c r="C39" i="4"/>
  <c r="B40" i="4"/>
  <c r="C40" i="4"/>
  <c r="B41" i="4"/>
  <c r="C41" i="4"/>
  <c r="B42" i="4"/>
  <c r="C42" i="4"/>
  <c r="C44" i="4"/>
  <c r="C37" i="4"/>
  <c r="B37" i="4"/>
  <c r="B27" i="4"/>
  <c r="B25" i="4"/>
  <c r="C25" i="4"/>
  <c r="B26" i="4"/>
  <c r="C26" i="4"/>
  <c r="C27" i="4"/>
  <c r="B28" i="4"/>
  <c r="C28" i="4"/>
  <c r="B29" i="4"/>
  <c r="C29" i="4"/>
  <c r="B30" i="4"/>
  <c r="C30" i="4"/>
  <c r="B31" i="4"/>
  <c r="C31" i="4"/>
  <c r="B33" i="4"/>
  <c r="C33" i="4"/>
  <c r="C24" i="4"/>
  <c r="B24" i="4"/>
  <c r="B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0" i="4"/>
</calcChain>
</file>

<file path=xl/sharedStrings.xml><?xml version="1.0" encoding="utf-8"?>
<sst xmlns="http://schemas.openxmlformats.org/spreadsheetml/2006/main" count="139" uniqueCount="23">
  <si>
    <t>IPHC Regulatory Area</t>
  </si>
  <si>
    <t>Recreational Retained</t>
  </si>
  <si>
    <t>2A</t>
  </si>
  <si>
    <t>2B – XRQ Leased</t>
  </si>
  <si>
    <t>2B</t>
  </si>
  <si>
    <t>2C – GAF Leased</t>
  </si>
  <si>
    <t>-</t>
  </si>
  <si>
    <t xml:space="preserve">2C – Charter </t>
  </si>
  <si>
    <t xml:space="preserve">2C – Noncharter </t>
  </si>
  <si>
    <t>2C</t>
  </si>
  <si>
    <t>3A – GAF Leased</t>
  </si>
  <si>
    <t xml:space="preserve">3A – Charter </t>
  </si>
  <si>
    <t xml:space="preserve">3A – Noncharter </t>
  </si>
  <si>
    <t>3A</t>
  </si>
  <si>
    <t>3B</t>
  </si>
  <si>
    <t>4A</t>
  </si>
  <si>
    <t>4B and 4CDE</t>
  </si>
  <si>
    <t>Total</t>
  </si>
  <si>
    <t>Recreational Discard Mortality</t>
  </si>
  <si>
    <t>3B and 4</t>
  </si>
  <si>
    <t>Recreational Total Removals</t>
  </si>
  <si>
    <t>(t = net lb * 0.000453592)
Original removal values in millions of pounds to an accuracy of three decimal places were converted to the values below in tonnes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</si>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</sst>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7F7F7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 applyBorder="1" applyAlignment="1">
      <alignment vertical="center" wrapTex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right" vertical="center" wrapText="1"/>
      <protection hidden="1"/>
    </xf>
    <xf numFmtId="0" fontId="4" fillId="0" borderId="8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4" fillId="0" borderId="10" xfId="0" applyFont="1" applyFill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right" vertical="center" wrapText="1"/>
      <protection hidden="1"/>
    </xf>
    <xf numFmtId="0" fontId="4" fillId="0" borderId="12" xfId="0" applyFont="1" applyFill="1" applyBorder="1" applyAlignment="1" applyProtection="1">
      <alignment horizontal="right" vertical="center" wrapText="1"/>
      <protection hidden="1"/>
    </xf>
    <xf numFmtId="3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0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vertical="center" wrapText="1"/>
      <protection hidden="1"/>
    </xf>
    <xf numFmtId="3" fontId="4" fillId="0" borderId="8" xfId="0" applyNumberFormat="1" applyFont="1" applyBorder="1" applyAlignment="1" applyProtection="1">
      <alignment horizontal="right" vertical="center" wrapText="1"/>
      <protection hidden="1"/>
    </xf>
    <xf numFmtId="3" fontId="4" fillId="0" borderId="0" xfId="0" applyNumberFormat="1" applyFont="1" applyAlignment="1" applyProtection="1">
      <alignment horizontal="right" vertical="center" wrapText="1"/>
      <protection hidden="1"/>
    </xf>
    <xf numFmtId="3" fontId="4" fillId="0" borderId="10" xfId="0" applyNumberFormat="1" applyFont="1" applyBorder="1" applyAlignment="1" applyProtection="1">
      <alignment horizontal="right" vertical="center" wrapText="1"/>
      <protection hidden="1"/>
    </xf>
    <xf numFmtId="3" fontId="4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4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Fill="1" applyBorder="1" applyAlignment="1" applyProtection="1">
      <alignment horizontal="right" vertical="center" wrapText="1"/>
      <protection hidden="1"/>
    </xf>
    <xf numFmtId="0" fontId="4" fillId="0" borderId="7" xfId="0" applyFont="1" applyFill="1" applyBorder="1" applyAlignment="1" applyProtection="1">
      <alignment horizontal="right" vertical="center" wrapText="1"/>
      <protection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8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Alignment="1" applyProtection="1">
      <alignment horizontal="right" vertical="center" wrapText="1"/>
      <protection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9" xfId="0" applyNumberFormat="1" applyFont="1" applyBorder="1" applyAlignment="1" applyProtection="1">
      <alignment horizontal="right" vertical="center" wrapText="1"/>
      <protection hidden="1"/>
    </xf>
    <xf numFmtId="164" fontId="4" fillId="0" borderId="8" xfId="0" applyNumberFormat="1" applyFont="1" applyBorder="1" applyAlignment="1" applyProtection="1">
      <alignment horizontal="right" vertical="center" wrapText="1"/>
      <protection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0" xfId="0" applyNumberFormat="1" applyFont="1" applyBorder="1" applyAlignment="1" applyProtection="1">
      <alignment horizontal="right" vertical="center" wrapText="1"/>
      <protection hidden="1"/>
    </xf>
    <xf numFmtId="164" fontId="4" fillId="0" borderId="2" xfId="0" applyNumberFormat="1" applyFont="1" applyBorder="1" applyAlignment="1" applyProtection="1">
      <alignment horizontal="right" vertical="center" wrapText="1"/>
      <protection hidden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164" fontId="4" fillId="0" borderId="12" xfId="0" applyNumberFormat="1" applyFont="1" applyBorder="1" applyAlignment="1" applyProtection="1">
      <alignment horizontal="right" vertical="center" wrapText="1"/>
      <protection hidden="1"/>
    </xf>
    <xf numFmtId="164" fontId="4" fillId="0" borderId="13" xfId="0" applyNumberFormat="1" applyFont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164" fontId="4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1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29" xfId="0" applyNumberFormat="1" applyFont="1" applyBorder="1" applyAlignment="1" applyProtection="1">
      <alignment horizontal="right" vertical="center" wrapText="1"/>
      <protection hidden="1"/>
    </xf>
    <xf numFmtId="1" fontId="4" fillId="0" borderId="5" xfId="0" applyNumberFormat="1" applyFont="1" applyBorder="1" applyAlignment="1" applyProtection="1">
      <alignment horizontal="right" vertical="center" wrapText="1"/>
      <protection hidden="1"/>
    </xf>
    <xf numFmtId="1" fontId="4" fillId="0" borderId="6" xfId="0" applyNumberFormat="1" applyFont="1" applyBorder="1" applyAlignment="1" applyProtection="1">
      <alignment horizontal="right" vertical="center" wrapText="1"/>
      <protection hidden="1"/>
    </xf>
    <xf numFmtId="1" fontId="4" fillId="0" borderId="7" xfId="0" applyNumberFormat="1" applyFont="1" applyBorder="1" applyAlignment="1" applyProtection="1">
      <alignment horizontal="right" vertical="center" wrapText="1"/>
      <protection hidden="1"/>
    </xf>
    <xf numFmtId="164" fontId="4" fillId="0" borderId="26" xfId="0" applyNumberFormat="1" applyFont="1" applyBorder="1" applyAlignment="1" applyProtection="1">
      <alignment horizontal="right" vertical="center" wrapText="1"/>
      <protection hidden="1"/>
    </xf>
    <xf numFmtId="164" fontId="4" fillId="0" borderId="30" xfId="0" applyNumberFormat="1" applyFont="1" applyBorder="1" applyAlignment="1" applyProtection="1">
      <alignment horizontal="right" vertical="center" wrapText="1"/>
      <protection hidden="1"/>
    </xf>
    <xf numFmtId="1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27" xfId="0" applyNumberFormat="1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vertical="center" wrapText="1"/>
      <protection hidden="1"/>
    </xf>
    <xf numFmtId="1" fontId="4" fillId="0" borderId="26" xfId="0" applyNumberFormat="1" applyFont="1" applyBorder="1" applyAlignment="1" applyProtection="1">
      <alignment horizontal="right" vertical="center" wrapText="1"/>
      <protection hidden="1"/>
    </xf>
    <xf numFmtId="1" fontId="4" fillId="0" borderId="25" xfId="0" applyNumberFormat="1" applyFont="1" applyBorder="1" applyAlignment="1" applyProtection="1">
      <alignment horizontal="right" vertical="center" wrapText="1"/>
      <protection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 wrapText="1"/>
      <protection hidden="1"/>
    </xf>
    <xf numFmtId="164" fontId="5" fillId="0" borderId="23" xfId="0" applyNumberFormat="1" applyFont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164" fontId="5" fillId="0" borderId="22" xfId="0" applyNumberFormat="1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showRowColHeaders="0" tabSelected="1" showRuler="0" view="pageLayout" zoomScaleNormal="100" workbookViewId="0">
      <selection sqref="A1:I1"/>
    </sheetView>
  </sheetViews>
  <sheetFormatPr defaultRowHeight="15" x14ac:dyDescent="0.25"/>
  <cols>
    <col min="1" max="1" width="19.42578125" customWidth="1"/>
    <col min="2" max="8" width="8.85546875" customWidth="1"/>
    <col min="9" max="9" width="8.85546875" style="84" customWidth="1"/>
  </cols>
  <sheetData>
    <row r="1" spans="1:10" ht="31.15" customHeight="1" thickBot="1" x14ac:dyDescent="0.3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1"/>
    </row>
    <row r="2" spans="1:10" ht="16.5" customHeight="1" thickTop="1" thickBot="1" x14ac:dyDescent="0.3">
      <c r="B2" s="96" t="s">
        <v>1</v>
      </c>
      <c r="C2" s="96"/>
      <c r="D2" s="96"/>
      <c r="E2" s="96"/>
      <c r="F2" s="96"/>
      <c r="G2" s="96"/>
      <c r="H2" s="96"/>
      <c r="I2" s="96"/>
    </row>
    <row r="3" spans="1:10" ht="13.15" customHeight="1" thickTop="1" thickBot="1" x14ac:dyDescent="0.3">
      <c r="A3" s="89" t="s">
        <v>0</v>
      </c>
      <c r="B3" s="94" t="s">
        <v>22</v>
      </c>
      <c r="C3" s="95"/>
      <c r="D3" s="95"/>
      <c r="E3" s="95"/>
      <c r="F3" s="95"/>
      <c r="G3" s="95"/>
      <c r="H3" s="95"/>
      <c r="I3" s="95"/>
    </row>
    <row r="4" spans="1:10" ht="13.5" customHeight="1" thickBot="1" x14ac:dyDescent="0.3">
      <c r="A4" s="90"/>
      <c r="B4" s="79">
        <v>2020</v>
      </c>
      <c r="C4" s="77">
        <v>2019</v>
      </c>
      <c r="D4" s="77">
        <v>2018</v>
      </c>
      <c r="E4" s="60">
        <v>2017</v>
      </c>
      <c r="F4" s="60">
        <v>2016</v>
      </c>
      <c r="G4" s="62">
        <v>2015</v>
      </c>
      <c r="H4" s="63">
        <v>2014</v>
      </c>
      <c r="I4" s="63">
        <v>2013</v>
      </c>
    </row>
    <row r="5" spans="1:10" x14ac:dyDescent="0.25">
      <c r="A5" s="2" t="s">
        <v>2</v>
      </c>
      <c r="B5" s="80">
        <f>'19 Recreational Removals (Mlb)'!B5/2204.623*1000000</f>
        <v>184.98582297290739</v>
      </c>
      <c r="C5" s="80">
        <f>'19 Recreational Removals (Mlb)'!C5/2204.623*1000000</f>
        <v>203.34451740728457</v>
      </c>
      <c r="D5" s="3">
        <v>211</v>
      </c>
      <c r="E5" s="4">
        <v>234</v>
      </c>
      <c r="F5" s="4">
        <v>228</v>
      </c>
      <c r="G5" s="5">
        <v>202</v>
      </c>
      <c r="H5" s="6">
        <v>216</v>
      </c>
      <c r="I5" s="6">
        <v>227</v>
      </c>
    </row>
    <row r="6" spans="1:10" x14ac:dyDescent="0.25">
      <c r="A6" s="7" t="s">
        <v>3</v>
      </c>
      <c r="B6" s="80">
        <f>'19 Recreational Removals (Mlb)'!B6/2204.623*1000000</f>
        <v>0</v>
      </c>
      <c r="C6" s="80">
        <f>'19 Recreational Removals (Mlb)'!C6/2204.623*1000000</f>
        <v>9.7735531199665431</v>
      </c>
      <c r="D6" s="3">
        <v>9</v>
      </c>
      <c r="E6" s="4">
        <v>3</v>
      </c>
      <c r="F6" s="4">
        <v>3</v>
      </c>
      <c r="G6" s="5">
        <v>2</v>
      </c>
      <c r="H6" s="6">
        <v>2</v>
      </c>
      <c r="I6" s="6">
        <v>4</v>
      </c>
    </row>
    <row r="7" spans="1:10" x14ac:dyDescent="0.25">
      <c r="A7" s="7" t="s">
        <v>4</v>
      </c>
      <c r="B7" s="80">
        <f>'19 Recreational Removals (Mlb)'!B7/2204.623*1000000</f>
        <v>235.25065283270652</v>
      </c>
      <c r="C7" s="80">
        <f>'19 Recreational Removals (Mlb)'!C7/2204.623*1000000</f>
        <v>348.67140549654061</v>
      </c>
      <c r="D7" s="3">
        <v>385</v>
      </c>
      <c r="E7" s="4">
        <v>516</v>
      </c>
      <c r="F7" s="4">
        <v>463</v>
      </c>
      <c r="G7" s="5">
        <v>445</v>
      </c>
      <c r="H7" s="6">
        <v>414</v>
      </c>
      <c r="I7" s="6">
        <v>369</v>
      </c>
    </row>
    <row r="8" spans="1:10" x14ac:dyDescent="0.25">
      <c r="A8" s="2" t="s">
        <v>4</v>
      </c>
      <c r="B8" s="80">
        <f>'19 Recreational Removals (Mlb)'!B8/2204.623*1000000</f>
        <v>235.25065283270652</v>
      </c>
      <c r="C8" s="80">
        <f>'19 Recreational Removals (Mlb)'!C8/2204.623*1000000</f>
        <v>358.44495861650717</v>
      </c>
      <c r="D8" s="3">
        <v>393</v>
      </c>
      <c r="E8" s="3">
        <v>519</v>
      </c>
      <c r="F8" s="3">
        <v>466</v>
      </c>
      <c r="G8" s="3">
        <v>447</v>
      </c>
      <c r="H8" s="3">
        <v>417</v>
      </c>
      <c r="I8" s="8">
        <v>373</v>
      </c>
    </row>
    <row r="9" spans="1:10" x14ac:dyDescent="0.25">
      <c r="A9" s="7" t="s">
        <v>5</v>
      </c>
      <c r="B9" s="80">
        <f>'19 Recreational Removals (Mlb)'!B9/2204.623*1000000</f>
        <v>24.975245200653355</v>
      </c>
      <c r="C9" s="80">
        <f>'19 Recreational Removals (Mlb)'!C9/2204.623*1000000</f>
        <v>34.037112014162958</v>
      </c>
      <c r="D9" s="4">
        <v>29</v>
      </c>
      <c r="E9" s="4">
        <v>19</v>
      </c>
      <c r="F9" s="4">
        <v>18</v>
      </c>
      <c r="G9" s="5">
        <v>13</v>
      </c>
      <c r="H9" s="6">
        <v>24</v>
      </c>
      <c r="I9" s="6" t="s">
        <v>6</v>
      </c>
    </row>
    <row r="10" spans="1:10" x14ac:dyDescent="0.25">
      <c r="A10" s="7" t="s">
        <v>7</v>
      </c>
      <c r="B10" s="80">
        <f>'19 Recreational Removals (Mlb)'!B10/2204.623*1000000</f>
        <v>216.38223405997306</v>
      </c>
      <c r="C10" s="80">
        <f>'19 Recreational Removals (Mlb)'!C10/2204.623*1000000</f>
        <v>300.38151647696685</v>
      </c>
      <c r="D10" s="3">
        <v>298</v>
      </c>
      <c r="E10" s="4">
        <v>409</v>
      </c>
      <c r="F10" s="4">
        <v>358</v>
      </c>
      <c r="G10" s="5">
        <v>348</v>
      </c>
      <c r="H10" s="6">
        <v>355</v>
      </c>
      <c r="I10" s="6">
        <v>346</v>
      </c>
    </row>
    <row r="11" spans="1:10" x14ac:dyDescent="0.25">
      <c r="A11" s="7" t="s">
        <v>8</v>
      </c>
      <c r="B11" s="80">
        <f>'19 Recreational Removals (Mlb)'!B11/2204.623*1000000</f>
        <v>519.09147278242119</v>
      </c>
      <c r="C11" s="80">
        <f>'19 Recreational Removals (Mlb)'!C11/2204.623*1000000</f>
        <v>530.14424688484155</v>
      </c>
      <c r="D11" s="4">
        <v>552</v>
      </c>
      <c r="E11" s="4">
        <v>552</v>
      </c>
      <c r="F11" s="4">
        <v>565</v>
      </c>
      <c r="G11" s="5">
        <v>602</v>
      </c>
      <c r="H11" s="6">
        <v>531</v>
      </c>
      <c r="I11" s="6">
        <v>617</v>
      </c>
    </row>
    <row r="12" spans="1:10" x14ac:dyDescent="0.25">
      <c r="A12" s="2" t="s">
        <v>9</v>
      </c>
      <c r="B12" s="80">
        <f>'19 Recreational Removals (Mlb)'!B12/2204.623*1000000</f>
        <v>760.44895204304771</v>
      </c>
      <c r="C12" s="80">
        <f>'19 Recreational Removals (Mlb)'!C12/2204.623*1000000</f>
        <v>864.5628753759712</v>
      </c>
      <c r="D12" s="3">
        <v>878</v>
      </c>
      <c r="E12" s="3">
        <v>980</v>
      </c>
      <c r="F12" s="3">
        <v>942</v>
      </c>
      <c r="G12" s="3">
        <v>963</v>
      </c>
      <c r="H12" s="3">
        <v>911</v>
      </c>
      <c r="I12" s="8">
        <v>963</v>
      </c>
    </row>
    <row r="13" spans="1:10" x14ac:dyDescent="0.25">
      <c r="A13" s="7" t="s">
        <v>10</v>
      </c>
      <c r="B13" s="80">
        <f>'19 Recreational Removals (Mlb)'!B13/2204.623*1000000</f>
        <v>0.97386265134673833</v>
      </c>
      <c r="C13" s="80">
        <f>'19 Recreational Removals (Mlb)'!C13/2204.623*1000000</f>
        <v>4.8316650964813483</v>
      </c>
      <c r="D13" s="4">
        <v>4</v>
      </c>
      <c r="E13" s="4">
        <v>3</v>
      </c>
      <c r="F13" s="4">
        <v>4</v>
      </c>
      <c r="G13" s="5">
        <v>2</v>
      </c>
      <c r="H13" s="6">
        <v>5</v>
      </c>
      <c r="I13" s="6" t="s">
        <v>6</v>
      </c>
    </row>
    <row r="14" spans="1:10" x14ac:dyDescent="0.25">
      <c r="A14" s="7" t="s">
        <v>11</v>
      </c>
      <c r="B14" s="80">
        <f>'19 Recreational Removals (Mlb)'!B14/2204.623*1000000</f>
        <v>717.73405248879283</v>
      </c>
      <c r="C14" s="80">
        <f>'19 Recreational Removals (Mlb)'!C14/2204.623*1000000</f>
        <v>923.58669940393429</v>
      </c>
      <c r="D14" s="4">
        <v>850</v>
      </c>
      <c r="E14" s="4">
        <v>942</v>
      </c>
      <c r="F14" s="4">
        <v>909</v>
      </c>
      <c r="G14" s="5">
        <v>938</v>
      </c>
      <c r="H14" s="6">
        <v>923</v>
      </c>
      <c r="I14" s="6">
        <v>1140</v>
      </c>
    </row>
    <row r="15" spans="1:10" x14ac:dyDescent="0.25">
      <c r="A15" s="7" t="s">
        <v>12</v>
      </c>
      <c r="B15" s="80">
        <f>'19 Recreational Removals (Mlb)'!B15/2204.623*1000000</f>
        <v>759.5153457076334</v>
      </c>
      <c r="C15" s="80">
        <f>'19 Recreational Removals (Mlb)'!C15/2204.623*1000000</f>
        <v>763.2223922185334</v>
      </c>
      <c r="D15" s="4">
        <v>705</v>
      </c>
      <c r="E15" s="4">
        <v>694</v>
      </c>
      <c r="F15" s="4">
        <v>698</v>
      </c>
      <c r="G15" s="5">
        <v>733</v>
      </c>
      <c r="H15" s="6">
        <v>695</v>
      </c>
      <c r="I15" s="6">
        <v>659</v>
      </c>
    </row>
    <row r="16" spans="1:10" x14ac:dyDescent="0.25">
      <c r="A16" s="2" t="s">
        <v>13</v>
      </c>
      <c r="B16" s="80">
        <f>'19 Recreational Removals (Mlb)'!B16/2204.623*1000000</f>
        <v>1478.223260847773</v>
      </c>
      <c r="C16" s="80">
        <f>'19 Recreational Removals (Mlb)'!C16/2204.623*1000000</f>
        <v>1691.6407567189492</v>
      </c>
      <c r="D16" s="9">
        <v>1559</v>
      </c>
      <c r="E16" s="9">
        <v>1639</v>
      </c>
      <c r="F16" s="9">
        <v>1611</v>
      </c>
      <c r="G16" s="9">
        <v>1673</v>
      </c>
      <c r="H16" s="9">
        <v>1623</v>
      </c>
      <c r="I16" s="10">
        <v>1799</v>
      </c>
    </row>
    <row r="17" spans="1:9" x14ac:dyDescent="0.25">
      <c r="A17" s="2" t="s">
        <v>14</v>
      </c>
      <c r="B17" s="80">
        <f>'19 Recreational Removals (Mlb)'!B17/2204.623*1000000</f>
        <v>4.9659284149716303</v>
      </c>
      <c r="C17" s="80">
        <f>'19 Recreational Removals (Mlb)'!C17/2204.623*1000000</f>
        <v>5.4644444877877083</v>
      </c>
      <c r="D17" s="4">
        <v>2</v>
      </c>
      <c r="E17" s="4">
        <v>0</v>
      </c>
      <c r="F17" s="4">
        <v>4</v>
      </c>
      <c r="G17" s="5">
        <v>2</v>
      </c>
      <c r="H17" s="6">
        <v>3</v>
      </c>
      <c r="I17" s="6">
        <v>7</v>
      </c>
    </row>
    <row r="18" spans="1:9" x14ac:dyDescent="0.25">
      <c r="A18" s="2" t="s">
        <v>15</v>
      </c>
      <c r="B18" s="80">
        <f>'19 Recreational Removals (Mlb)'!B18/2204.623*1000000</f>
        <v>7.2611054134879298</v>
      </c>
      <c r="C18" s="80">
        <f>'19 Recreational Removals (Mlb)'!C18/2204.623*1000000</f>
        <v>75.443102970439838</v>
      </c>
      <c r="D18" s="4">
        <v>6</v>
      </c>
      <c r="E18" s="4">
        <v>3</v>
      </c>
      <c r="F18" s="4">
        <v>7</v>
      </c>
      <c r="G18" s="5">
        <v>3</v>
      </c>
      <c r="H18" s="6">
        <v>4</v>
      </c>
      <c r="I18" s="6">
        <v>4</v>
      </c>
    </row>
    <row r="19" spans="1:9" ht="15.75" thickBot="1" x14ac:dyDescent="0.3">
      <c r="A19" s="11" t="s">
        <v>16</v>
      </c>
      <c r="B19" s="64" t="s">
        <v>6</v>
      </c>
      <c r="C19" s="64" t="s">
        <v>6</v>
      </c>
      <c r="D19" s="12" t="s">
        <v>6</v>
      </c>
      <c r="E19" s="12" t="s">
        <v>6</v>
      </c>
      <c r="F19" s="12" t="s">
        <v>6</v>
      </c>
      <c r="G19" s="13" t="s">
        <v>6</v>
      </c>
      <c r="H19" s="14" t="s">
        <v>6</v>
      </c>
      <c r="I19" s="14" t="s">
        <v>6</v>
      </c>
    </row>
    <row r="20" spans="1:9" ht="15.75" thickBot="1" x14ac:dyDescent="0.3">
      <c r="A20" s="11" t="s">
        <v>17</v>
      </c>
      <c r="B20" s="81">
        <f>'19 Recreational Removals (Mlb)'!B20/2204.623*1000000</f>
        <v>2671.1357225248939</v>
      </c>
      <c r="C20" s="80">
        <f>'19 Recreational Removals (Mlb)'!C20/2204.623*1000000</f>
        <v>3198.9006555769392</v>
      </c>
      <c r="D20" s="15">
        <v>3050</v>
      </c>
      <c r="E20" s="15">
        <v>3375</v>
      </c>
      <c r="F20" s="15">
        <v>3257</v>
      </c>
      <c r="G20" s="15">
        <v>3290</v>
      </c>
      <c r="H20" s="15">
        <v>3173</v>
      </c>
      <c r="I20" s="82">
        <v>3373</v>
      </c>
    </row>
    <row r="21" spans="1:9" ht="15.75" customHeight="1" thickBot="1" x14ac:dyDescent="0.3">
      <c r="A21" s="16"/>
      <c r="B21" s="97" t="s">
        <v>18</v>
      </c>
      <c r="C21" s="97"/>
      <c r="D21" s="97"/>
      <c r="E21" s="97"/>
      <c r="F21" s="97"/>
      <c r="G21" s="97"/>
      <c r="H21" s="97"/>
      <c r="I21" s="97"/>
    </row>
    <row r="22" spans="1:9" ht="13.15" customHeight="1" thickBot="1" x14ac:dyDescent="0.3">
      <c r="A22" s="91" t="s">
        <v>0</v>
      </c>
      <c r="B22" s="92" t="s">
        <v>22</v>
      </c>
      <c r="C22" s="93"/>
      <c r="D22" s="93"/>
      <c r="E22" s="93"/>
      <c r="F22" s="93"/>
      <c r="G22" s="93"/>
      <c r="H22" s="93"/>
      <c r="I22" s="93"/>
    </row>
    <row r="23" spans="1:9" ht="15.75" thickBot="1" x14ac:dyDescent="0.3">
      <c r="A23" s="90"/>
      <c r="B23" s="79">
        <v>2020</v>
      </c>
      <c r="C23" s="78">
        <v>2019</v>
      </c>
      <c r="D23" s="59">
        <v>2018</v>
      </c>
      <c r="E23" s="60">
        <v>2017</v>
      </c>
      <c r="F23" s="60">
        <v>2016</v>
      </c>
      <c r="G23" s="62">
        <v>2015</v>
      </c>
      <c r="H23" s="63">
        <v>2014</v>
      </c>
      <c r="I23" s="63">
        <v>2013</v>
      </c>
    </row>
    <row r="24" spans="1:9" x14ac:dyDescent="0.25">
      <c r="A24" s="2" t="s">
        <v>2</v>
      </c>
      <c r="B24" s="80">
        <f>'19 Recreational Removals (Mlb)'!B24/2204.623*1000000</f>
        <v>3.9902513944561036</v>
      </c>
      <c r="C24" s="80">
        <f>'19 Recreational Removals (Mlb)'!C24/2204.623*1000000</f>
        <v>2.7215537531813832</v>
      </c>
      <c r="D24" s="17">
        <v>2</v>
      </c>
      <c r="E24" s="18">
        <v>2</v>
      </c>
      <c r="F24" s="18">
        <v>2</v>
      </c>
      <c r="G24" s="19">
        <v>2</v>
      </c>
      <c r="H24" s="20">
        <v>2</v>
      </c>
      <c r="I24" s="20">
        <v>2</v>
      </c>
    </row>
    <row r="25" spans="1:9" x14ac:dyDescent="0.25">
      <c r="A25" s="2" t="s">
        <v>4</v>
      </c>
      <c r="B25" s="80">
        <f>'19 Recreational Removals (Mlb)'!B25/2204.623*1000000</f>
        <v>11.004961392492049</v>
      </c>
      <c r="C25" s="80">
        <f>'19 Recreational Removals (Mlb)'!C25/2204.623*1000000</f>
        <v>18.484194635899062</v>
      </c>
      <c r="D25" s="17">
        <v>36</v>
      </c>
      <c r="E25" s="18">
        <v>23</v>
      </c>
      <c r="F25" s="18">
        <v>30</v>
      </c>
      <c r="G25" s="19">
        <v>27</v>
      </c>
      <c r="H25" s="20">
        <v>24</v>
      </c>
      <c r="I25" s="20">
        <v>20</v>
      </c>
    </row>
    <row r="26" spans="1:9" x14ac:dyDescent="0.25">
      <c r="A26" s="7" t="s">
        <v>7</v>
      </c>
      <c r="B26" s="80">
        <f>'19 Recreational Removals (Mlb)'!B26/2204.623*1000000</f>
        <v>10.122302089745048</v>
      </c>
      <c r="C26" s="80">
        <f>'19 Recreational Removals (Mlb)'!C26/2204.623*1000000</f>
        <v>15.924192027389715</v>
      </c>
      <c r="D26" s="18">
        <v>28</v>
      </c>
      <c r="E26" s="18">
        <v>19</v>
      </c>
      <c r="F26" s="18">
        <v>23</v>
      </c>
      <c r="G26" s="19">
        <v>21</v>
      </c>
      <c r="H26" s="20">
        <v>21</v>
      </c>
      <c r="I26" s="20">
        <v>19</v>
      </c>
    </row>
    <row r="27" spans="1:9" x14ac:dyDescent="0.25">
      <c r="A27" s="7" t="s">
        <v>8</v>
      </c>
      <c r="B27" s="80">
        <f>'19 Recreational Removals (Mlb)'!B27/2204.623*1000000</f>
        <v>6.8673873038610234</v>
      </c>
      <c r="C27" s="80">
        <f>'19 Recreational Removals (Mlb)'!C27/2204.623*1000000</f>
        <v>6.8038843829534574</v>
      </c>
      <c r="D27" s="18">
        <v>7</v>
      </c>
      <c r="E27" s="18">
        <v>7</v>
      </c>
      <c r="F27" s="18">
        <v>9</v>
      </c>
      <c r="G27" s="19">
        <v>8</v>
      </c>
      <c r="H27" s="20">
        <v>7</v>
      </c>
      <c r="I27" s="20">
        <v>13</v>
      </c>
    </row>
    <row r="28" spans="1:9" x14ac:dyDescent="0.25">
      <c r="A28" s="2" t="s">
        <v>9</v>
      </c>
      <c r="B28" s="80">
        <f>'19 Recreational Removals (Mlb)'!B28/2204.623*1000000</f>
        <v>16.989689393606071</v>
      </c>
      <c r="C28" s="80">
        <f>'19 Recreational Removals (Mlb)'!C28/2204.623*1000000</f>
        <v>22.728076410343174</v>
      </c>
      <c r="D28" s="18">
        <v>35</v>
      </c>
      <c r="E28" s="18">
        <v>25</v>
      </c>
      <c r="F28" s="18">
        <v>32</v>
      </c>
      <c r="G28" s="19">
        <v>29</v>
      </c>
      <c r="H28" s="20">
        <v>28</v>
      </c>
      <c r="I28" s="20">
        <v>32</v>
      </c>
    </row>
    <row r="29" spans="1:9" x14ac:dyDescent="0.25">
      <c r="A29" s="7" t="s">
        <v>11</v>
      </c>
      <c r="B29" s="80">
        <f>'19 Recreational Removals (Mlb)'!B29/2204.623*1000000</f>
        <v>6.2772637317128606</v>
      </c>
      <c r="C29" s="80">
        <f>'19 Recreational Removals (Mlb)'!C29/2204.623*1000000</f>
        <v>8.6182535517410468</v>
      </c>
      <c r="D29" s="18">
        <v>9</v>
      </c>
      <c r="E29" s="18">
        <v>10</v>
      </c>
      <c r="F29" s="18">
        <v>13</v>
      </c>
      <c r="G29" s="19">
        <v>16</v>
      </c>
      <c r="H29" s="20">
        <v>20</v>
      </c>
      <c r="I29" s="20">
        <v>22</v>
      </c>
    </row>
    <row r="30" spans="1:9" x14ac:dyDescent="0.25">
      <c r="A30" s="7" t="s">
        <v>12</v>
      </c>
      <c r="B30" s="80">
        <f>'19 Recreational Removals (Mlb)'!B30/2204.623*1000000</f>
        <v>11.681815893238889</v>
      </c>
      <c r="C30" s="80">
        <f>'19 Recreational Removals (Mlb)'!C30/2204.623*1000000</f>
        <v>10.369441850148529</v>
      </c>
      <c r="D30" s="18">
        <v>9</v>
      </c>
      <c r="E30" s="18">
        <v>10</v>
      </c>
      <c r="F30" s="18">
        <v>12</v>
      </c>
      <c r="G30" s="19">
        <v>17</v>
      </c>
      <c r="H30" s="20">
        <v>12</v>
      </c>
      <c r="I30" s="20">
        <v>14</v>
      </c>
    </row>
    <row r="31" spans="1:9" x14ac:dyDescent="0.25">
      <c r="A31" s="2" t="s">
        <v>13</v>
      </c>
      <c r="B31" s="80">
        <f>'19 Recreational Removals (Mlb)'!B31/2204.623*1000000</f>
        <v>17.959079624951748</v>
      </c>
      <c r="C31" s="80">
        <f>'19 Recreational Removals (Mlb)'!C31/2204.623*1000000</f>
        <v>18.987695401889571</v>
      </c>
      <c r="D31" s="18">
        <v>18</v>
      </c>
      <c r="E31" s="18">
        <v>20</v>
      </c>
      <c r="F31" s="18">
        <v>25</v>
      </c>
      <c r="G31" s="19">
        <v>33</v>
      </c>
      <c r="H31" s="20">
        <v>31</v>
      </c>
      <c r="I31" s="20">
        <v>36</v>
      </c>
    </row>
    <row r="32" spans="1:9" ht="15.75" thickBot="1" x14ac:dyDescent="0.3">
      <c r="A32" s="11" t="s">
        <v>19</v>
      </c>
      <c r="B32" s="21" t="s">
        <v>6</v>
      </c>
      <c r="C32" s="21" t="s">
        <v>6</v>
      </c>
      <c r="D32" s="21" t="s">
        <v>6</v>
      </c>
      <c r="E32" s="22" t="s">
        <v>6</v>
      </c>
      <c r="F32" s="22" t="s">
        <v>6</v>
      </c>
      <c r="G32" s="23" t="s">
        <v>6</v>
      </c>
      <c r="H32" s="24" t="s">
        <v>6</v>
      </c>
      <c r="I32" s="24" t="s">
        <v>6</v>
      </c>
    </row>
    <row r="33" spans="1:9" ht="15.75" thickBot="1" x14ac:dyDescent="0.3">
      <c r="A33" s="57" t="s">
        <v>17</v>
      </c>
      <c r="B33" s="81">
        <f>'19 Recreational Removals (Mlb)'!B33/2204.623*1000000</f>
        <v>49.943981805505977</v>
      </c>
      <c r="C33" s="81">
        <f>'19 Recreational Removals (Mlb)'!C33/2204.623*1000000</f>
        <v>62.921520201313193</v>
      </c>
      <c r="D33" s="59">
        <v>91</v>
      </c>
      <c r="E33" s="59">
        <v>71</v>
      </c>
      <c r="F33" s="59">
        <v>89</v>
      </c>
      <c r="G33" s="59">
        <v>92</v>
      </c>
      <c r="H33" s="59">
        <v>85</v>
      </c>
      <c r="I33" s="62">
        <v>90</v>
      </c>
    </row>
    <row r="34" spans="1:9" ht="15.75" customHeight="1" thickBot="1" x14ac:dyDescent="0.3">
      <c r="A34" s="87"/>
      <c r="B34" s="97" t="s">
        <v>20</v>
      </c>
      <c r="C34" s="97"/>
      <c r="D34" s="97"/>
      <c r="E34" s="97"/>
      <c r="F34" s="97"/>
      <c r="G34" s="97"/>
      <c r="H34" s="97"/>
      <c r="I34" s="97"/>
    </row>
    <row r="35" spans="1:9" ht="15.75" customHeight="1" thickBot="1" x14ac:dyDescent="0.3">
      <c r="A35" s="91" t="s">
        <v>0</v>
      </c>
      <c r="B35" s="92" t="s">
        <v>22</v>
      </c>
      <c r="C35" s="93"/>
      <c r="D35" s="93"/>
      <c r="E35" s="93"/>
      <c r="F35" s="93"/>
      <c r="G35" s="93"/>
      <c r="H35" s="93"/>
      <c r="I35" s="93"/>
    </row>
    <row r="36" spans="1:9" ht="15.75" thickBot="1" x14ac:dyDescent="0.3">
      <c r="A36" s="90"/>
      <c r="B36" s="79">
        <v>2020</v>
      </c>
      <c r="C36" s="59">
        <v>2019</v>
      </c>
      <c r="D36" s="59">
        <v>2018</v>
      </c>
      <c r="E36" s="60">
        <v>2017</v>
      </c>
      <c r="F36" s="60">
        <v>2016</v>
      </c>
      <c r="G36" s="62">
        <v>2015</v>
      </c>
      <c r="H36" s="63">
        <v>2014</v>
      </c>
      <c r="I36" s="63">
        <v>2013</v>
      </c>
    </row>
    <row r="37" spans="1:9" x14ac:dyDescent="0.25">
      <c r="A37" s="2" t="s">
        <v>2</v>
      </c>
      <c r="B37" s="80">
        <f>'19 Recreational Removals (Mlb)'!B37/2204.623*1000000</f>
        <v>188.97607436736348</v>
      </c>
      <c r="C37" s="80">
        <f>'19 Recreational Removals (Mlb)'!C37/2204.623*1000000</f>
        <v>205.93271502656009</v>
      </c>
      <c r="D37" s="17">
        <v>213</v>
      </c>
      <c r="E37" s="18">
        <v>235</v>
      </c>
      <c r="F37" s="18">
        <v>230</v>
      </c>
      <c r="G37" s="19">
        <v>204</v>
      </c>
      <c r="H37" s="20">
        <v>218</v>
      </c>
      <c r="I37" s="20">
        <v>229</v>
      </c>
    </row>
    <row r="38" spans="1:9" x14ac:dyDescent="0.25">
      <c r="A38" s="2" t="s">
        <v>4</v>
      </c>
      <c r="B38" s="80">
        <f>'19 Recreational Removals (Mlb)'!B38/2204.623*1000000</f>
        <v>246.2556142251986</v>
      </c>
      <c r="C38" s="80">
        <f>'19 Recreational Removals (Mlb)'!C38/2204.623*1000000</f>
        <v>376.92915325240637</v>
      </c>
      <c r="D38" s="17">
        <v>430</v>
      </c>
      <c r="E38" s="18">
        <v>543</v>
      </c>
      <c r="F38" s="18">
        <v>496</v>
      </c>
      <c r="G38" s="19">
        <v>474</v>
      </c>
      <c r="H38" s="20">
        <v>441</v>
      </c>
      <c r="I38" s="20">
        <v>393</v>
      </c>
    </row>
    <row r="39" spans="1:9" x14ac:dyDescent="0.25">
      <c r="A39" s="2" t="s">
        <v>9</v>
      </c>
      <c r="B39" s="80">
        <f>'19 Recreational Removals (Mlb)'!B39/2204.623*1000000</f>
        <v>777.43864143665382</v>
      </c>
      <c r="C39" s="80">
        <f>'19 Recreational Removals (Mlb)'!C39/2204.623*1000000</f>
        <v>887.22155216560839</v>
      </c>
      <c r="D39" s="18">
        <v>913</v>
      </c>
      <c r="E39" s="18">
        <v>1005</v>
      </c>
      <c r="F39" s="18">
        <v>972</v>
      </c>
      <c r="G39" s="19">
        <v>992</v>
      </c>
      <c r="H39" s="20">
        <v>939</v>
      </c>
      <c r="I39" s="20">
        <v>995</v>
      </c>
    </row>
    <row r="40" spans="1:9" x14ac:dyDescent="0.25">
      <c r="A40" s="2" t="s">
        <v>13</v>
      </c>
      <c r="B40" s="80">
        <f>'19 Recreational Removals (Mlb)'!B40/2204.623*1000000</f>
        <v>1496.1823404727247</v>
      </c>
      <c r="C40" s="80">
        <f>'19 Recreational Removals (Mlb)'!C40/2204.623*1000000</f>
        <v>1710.4881288093247</v>
      </c>
      <c r="D40" s="25">
        <v>1577</v>
      </c>
      <c r="E40" s="25">
        <v>1659</v>
      </c>
      <c r="F40" s="25">
        <v>1636</v>
      </c>
      <c r="G40" s="26">
        <v>1706</v>
      </c>
      <c r="H40" s="27">
        <v>1654</v>
      </c>
      <c r="I40" s="27">
        <v>1835</v>
      </c>
    </row>
    <row r="41" spans="1:9" x14ac:dyDescent="0.25">
      <c r="A41" s="2" t="s">
        <v>14</v>
      </c>
      <c r="B41" s="80">
        <f>'19 Recreational Removals (Mlb)'!B41/2204.623*1000000</f>
        <v>5.1604514694802681</v>
      </c>
      <c r="C41" s="80">
        <f>'19 Recreational Removals (Mlb)'!C41/2204.623*1000000</f>
        <v>5.7156801865897249</v>
      </c>
      <c r="D41" s="18">
        <v>2</v>
      </c>
      <c r="E41" s="18">
        <v>0</v>
      </c>
      <c r="F41" s="18">
        <v>4</v>
      </c>
      <c r="G41" s="19">
        <v>2</v>
      </c>
      <c r="H41" s="20">
        <v>3</v>
      </c>
      <c r="I41" s="20">
        <v>7</v>
      </c>
    </row>
    <row r="42" spans="1:9" x14ac:dyDescent="0.25">
      <c r="A42" s="2" t="s">
        <v>15</v>
      </c>
      <c r="B42" s="80">
        <f>'19 Recreational Removals (Mlb)'!B42/2204.623*1000000</f>
        <v>7.365050623167769</v>
      </c>
      <c r="C42" s="80">
        <f>'19 Recreational Removals (Mlb)'!C42/2204.623*1000000</f>
        <v>7.5443102970439835</v>
      </c>
      <c r="D42" s="18">
        <v>6</v>
      </c>
      <c r="E42" s="18">
        <v>3</v>
      </c>
      <c r="F42" s="18">
        <v>7</v>
      </c>
      <c r="G42" s="19">
        <v>3</v>
      </c>
      <c r="H42" s="20">
        <v>4</v>
      </c>
      <c r="I42" s="20">
        <v>4</v>
      </c>
    </row>
    <row r="43" spans="1:9" ht="15.75" thickBot="1" x14ac:dyDescent="0.3">
      <c r="A43" s="11" t="s">
        <v>16</v>
      </c>
      <c r="B43" s="22" t="s">
        <v>6</v>
      </c>
      <c r="C43" s="22" t="s">
        <v>6</v>
      </c>
      <c r="D43" s="22" t="s">
        <v>6</v>
      </c>
      <c r="E43" s="22" t="s">
        <v>6</v>
      </c>
      <c r="F43" s="22" t="s">
        <v>6</v>
      </c>
      <c r="G43" s="23" t="s">
        <v>6</v>
      </c>
      <c r="H43" s="24" t="s">
        <v>6</v>
      </c>
      <c r="I43" s="24" t="s">
        <v>6</v>
      </c>
    </row>
    <row r="44" spans="1:9" ht="15.75" thickBot="1" x14ac:dyDescent="0.3">
      <c r="A44" s="11" t="s">
        <v>17</v>
      </c>
      <c r="B44" s="81">
        <f>'19 Recreational Removals (Mlb)'!B44/2204.623*1000000</f>
        <v>2721.3781725945887</v>
      </c>
      <c r="C44" s="81">
        <f>'19 Recreational Removals (Mlb)'!C44/2204.623*1000000</f>
        <v>3193.8315397375331</v>
      </c>
      <c r="D44" s="28">
        <v>3147</v>
      </c>
      <c r="E44" s="28">
        <v>3446</v>
      </c>
      <c r="F44" s="28">
        <v>3346</v>
      </c>
      <c r="G44" s="28">
        <v>3382</v>
      </c>
      <c r="H44" s="28">
        <v>3259</v>
      </c>
      <c r="I44" s="83">
        <v>3463</v>
      </c>
    </row>
    <row r="45" spans="1:9" ht="15.75" customHeight="1" x14ac:dyDescent="0.25"/>
  </sheetData>
  <sheetProtection algorithmName="SHA-512" hashValue="p3r2mfI3UuVOgMqEHWqzhuI9eejhrukrQjML7Ck/gkywVBgiyNijMLjM0orLcQ0mhlVE9o8I6CgM8G1Fv0NG1g==" saltValue="UwnxjQHcA0EFeiWedt7aig==" spinCount="100000" sheet="1" objects="1" scenarios="1"/>
  <mergeCells count="10">
    <mergeCell ref="A1:I1"/>
    <mergeCell ref="A3:A4"/>
    <mergeCell ref="A22:A23"/>
    <mergeCell ref="A35:A36"/>
    <mergeCell ref="B22:I22"/>
    <mergeCell ref="B3:I3"/>
    <mergeCell ref="B35:I35"/>
    <mergeCell ref="B2:I2"/>
    <mergeCell ref="B21:I21"/>
    <mergeCell ref="B34:I34"/>
  </mergeCells>
  <pageMargins left="0.7" right="0.7" top="0.82291666666666663" bottom="0.75" header="0.3" footer="0.3"/>
  <pageSetup orientation="portrait" horizontalDpi="300" verticalDpi="300" r:id="rId1"/>
  <headerFooter>
    <oddHeader>&amp;L
IPHC-2021-TSD-019&amp;C&amp;10Time-series of recreational Pacific halibut removals (net weight tonnes) and estimates&amp;11
&amp;8PREPARED BY: IPHC SECRETARIAT (POSTED 15 JANUARY 2021)&amp;R&amp;G</oddHeader>
    <oddFooter>&amp;C&amp;P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showRowColHeaders="0" showRuler="0" view="pageLayout" zoomScaleNormal="100" workbookViewId="0">
      <selection activeCell="C7" sqref="C7"/>
    </sheetView>
  </sheetViews>
  <sheetFormatPr defaultRowHeight="15" x14ac:dyDescent="0.25"/>
  <cols>
    <col min="1" max="1" width="19.42578125" customWidth="1"/>
    <col min="2" max="2" width="9.42578125" style="86" customWidth="1"/>
    <col min="3" max="9" width="9.42578125" customWidth="1"/>
  </cols>
  <sheetData>
    <row r="1" spans="1:9" ht="19.149999999999999" customHeight="1" thickBot="1" x14ac:dyDescent="0.3">
      <c r="A1" s="88"/>
      <c r="B1" s="88"/>
      <c r="C1" s="88"/>
      <c r="D1" s="88"/>
      <c r="E1" s="88"/>
      <c r="F1" s="88"/>
      <c r="G1" s="88"/>
      <c r="H1" s="88"/>
      <c r="I1" s="88"/>
    </row>
    <row r="2" spans="1:9" ht="16.5" customHeight="1" thickTop="1" thickBot="1" x14ac:dyDescent="0.3">
      <c r="A2" s="30"/>
      <c r="B2" s="101" t="s">
        <v>1</v>
      </c>
      <c r="C2" s="101"/>
      <c r="D2" s="101"/>
      <c r="E2" s="101"/>
      <c r="F2" s="101"/>
      <c r="G2" s="101"/>
      <c r="H2" s="101"/>
      <c r="I2" s="101"/>
    </row>
    <row r="3" spans="1:9" ht="16.5" customHeight="1" thickTop="1" thickBot="1" x14ac:dyDescent="0.3">
      <c r="A3" s="89" t="s">
        <v>0</v>
      </c>
      <c r="B3" s="94" t="s">
        <v>22</v>
      </c>
      <c r="C3" s="95"/>
      <c r="D3" s="95"/>
      <c r="E3" s="95"/>
      <c r="F3" s="95"/>
      <c r="G3" s="95"/>
      <c r="H3" s="95"/>
      <c r="I3" s="95"/>
    </row>
    <row r="4" spans="1:9" ht="15.75" thickBot="1" x14ac:dyDescent="0.3">
      <c r="A4" s="90"/>
      <c r="B4" s="58">
        <v>2020</v>
      </c>
      <c r="C4" s="31">
        <v>2019</v>
      </c>
      <c r="D4" s="31">
        <v>2018</v>
      </c>
      <c r="E4" s="32">
        <v>2017</v>
      </c>
      <c r="F4" s="32">
        <v>2016</v>
      </c>
      <c r="G4" s="33">
        <v>2015</v>
      </c>
      <c r="H4" s="34">
        <v>2014</v>
      </c>
      <c r="I4" s="34">
        <v>2013</v>
      </c>
    </row>
    <row r="5" spans="1:9" x14ac:dyDescent="0.25">
      <c r="A5" s="2" t="s">
        <v>2</v>
      </c>
      <c r="B5" s="65">
        <v>0.40782400000000002</v>
      </c>
      <c r="C5" s="35">
        <v>0.44829799999999997</v>
      </c>
      <c r="D5" s="35">
        <v>0.464924</v>
      </c>
      <c r="E5" s="36">
        <v>0.51478100000000004</v>
      </c>
      <c r="F5" s="36">
        <v>0.50351299999999999</v>
      </c>
      <c r="G5" s="37">
        <v>0.44480799999999998</v>
      </c>
      <c r="H5" s="38">
        <v>0.47599999999999998</v>
      </c>
      <c r="I5" s="38">
        <v>0.501</v>
      </c>
    </row>
    <row r="6" spans="1:9" x14ac:dyDescent="0.25">
      <c r="A6" s="7" t="s">
        <v>3</v>
      </c>
      <c r="B6" s="65">
        <v>0</v>
      </c>
      <c r="C6" s="35">
        <v>2.1547E-2</v>
      </c>
      <c r="D6" s="35">
        <v>1.8755999999999998E-2</v>
      </c>
      <c r="E6" s="36">
        <v>7.5719999999999997E-3</v>
      </c>
      <c r="F6" s="36">
        <v>6.6810000000000003E-3</v>
      </c>
      <c r="G6" s="37">
        <v>5.0819999999999997E-3</v>
      </c>
      <c r="H6" s="38">
        <v>5.1479999999999998E-3</v>
      </c>
      <c r="I6" s="38">
        <v>7.7510000000000001E-3</v>
      </c>
    </row>
    <row r="7" spans="1:9" x14ac:dyDescent="0.25">
      <c r="A7" s="7" t="s">
        <v>4</v>
      </c>
      <c r="B7" s="65">
        <f>518639/1000000</f>
        <v>0.51863899999999996</v>
      </c>
      <c r="C7" s="35">
        <v>0.76868899999999996</v>
      </c>
      <c r="D7" s="35">
        <v>0.84804400000000002</v>
      </c>
      <c r="E7" s="36">
        <v>1.137867</v>
      </c>
      <c r="F7" s="36">
        <v>1.0210300000000001</v>
      </c>
      <c r="G7" s="37">
        <v>0.98083200000000004</v>
      </c>
      <c r="H7" s="38">
        <v>0.91346099999999997</v>
      </c>
      <c r="I7" s="38">
        <v>0.81378399999999995</v>
      </c>
    </row>
    <row r="8" spans="1:9" x14ac:dyDescent="0.25">
      <c r="A8" s="2" t="s">
        <v>4</v>
      </c>
      <c r="B8" s="65">
        <f>SUM(B6:B7)</f>
        <v>0.51863899999999996</v>
      </c>
      <c r="C8" s="65">
        <f>SUM(C6:C7)</f>
        <v>0.79023599999999994</v>
      </c>
      <c r="D8" s="35">
        <v>0.86680000000000001</v>
      </c>
      <c r="E8" s="35">
        <v>1.1454389999999999</v>
      </c>
      <c r="F8" s="35">
        <v>1.027711</v>
      </c>
      <c r="G8" s="35">
        <v>0.98591400000000007</v>
      </c>
      <c r="H8" s="35">
        <v>0.91860900000000001</v>
      </c>
      <c r="I8" s="39">
        <v>0.8215349999999999</v>
      </c>
    </row>
    <row r="9" spans="1:9" x14ac:dyDescent="0.25">
      <c r="A9" s="7" t="s">
        <v>5</v>
      </c>
      <c r="B9" s="70">
        <v>5.5060999999999999E-2</v>
      </c>
      <c r="C9" s="36">
        <v>7.5038999999999995E-2</v>
      </c>
      <c r="D9" s="36">
        <v>6.4000000000000001E-2</v>
      </c>
      <c r="E9" s="36">
        <v>4.086E-2</v>
      </c>
      <c r="F9" s="36">
        <v>3.8968000000000003E-2</v>
      </c>
      <c r="G9" s="37">
        <v>2.7848999999999999E-2</v>
      </c>
      <c r="H9" s="38">
        <v>5.3864000000000002E-2</v>
      </c>
      <c r="I9" s="38" t="s">
        <v>6</v>
      </c>
    </row>
    <row r="10" spans="1:9" x14ac:dyDescent="0.25">
      <c r="A10" s="7" t="s">
        <v>7</v>
      </c>
      <c r="B10" s="70">
        <v>0.47704124999999997</v>
      </c>
      <c r="C10" s="35">
        <v>0.66222800000000004</v>
      </c>
      <c r="D10" s="35">
        <v>0.65600000000000003</v>
      </c>
      <c r="E10" s="36">
        <v>0.90100000000000002</v>
      </c>
      <c r="F10" s="36">
        <v>0.78900000000000003</v>
      </c>
      <c r="G10" s="37">
        <v>0.76800000000000002</v>
      </c>
      <c r="H10" s="38">
        <v>0.78300000000000003</v>
      </c>
      <c r="I10" s="38">
        <v>0.76200000000000001</v>
      </c>
    </row>
    <row r="11" spans="1:9" x14ac:dyDescent="0.25">
      <c r="A11" s="7" t="s">
        <v>8</v>
      </c>
      <c r="B11" s="70">
        <v>1.144401</v>
      </c>
      <c r="C11" s="36">
        <v>1.1687681999999999</v>
      </c>
      <c r="D11" s="36">
        <v>1.216</v>
      </c>
      <c r="E11" s="36">
        <v>1.218</v>
      </c>
      <c r="F11" s="36">
        <v>1.246</v>
      </c>
      <c r="G11" s="37">
        <v>1.327</v>
      </c>
      <c r="H11" s="38">
        <v>1.171</v>
      </c>
      <c r="I11" s="38">
        <v>1.361</v>
      </c>
    </row>
    <row r="12" spans="1:9" x14ac:dyDescent="0.25">
      <c r="A12" s="2" t="s">
        <v>9</v>
      </c>
      <c r="B12" s="65">
        <f>SUM(B9:B11)</f>
        <v>1.6765032500000001</v>
      </c>
      <c r="C12" s="65">
        <f>SUM(C9:C11)</f>
        <v>1.9060351999999998</v>
      </c>
      <c r="D12" s="35">
        <v>1.9359999999999999</v>
      </c>
      <c r="E12" s="35">
        <v>2.1598600000000001</v>
      </c>
      <c r="F12" s="35">
        <v>2.0739679999999998</v>
      </c>
      <c r="G12" s="35">
        <v>2.122849</v>
      </c>
      <c r="H12" s="35">
        <v>2.0078640000000001</v>
      </c>
      <c r="I12" s="39">
        <v>2.1230000000000002</v>
      </c>
    </row>
    <row r="13" spans="1:9" x14ac:dyDescent="0.25">
      <c r="A13" s="7" t="s">
        <v>10</v>
      </c>
      <c r="B13" s="70">
        <v>2.147E-3</v>
      </c>
      <c r="C13" s="36">
        <v>1.0652E-2</v>
      </c>
      <c r="D13" s="36">
        <v>8.9999999999999993E-3</v>
      </c>
      <c r="E13" s="36">
        <v>6.9199999999999999E-3</v>
      </c>
      <c r="F13" s="36">
        <v>9.332E-3</v>
      </c>
      <c r="G13" s="37">
        <v>5.1580000000000003E-3</v>
      </c>
      <c r="H13" s="38">
        <v>1.0336E-2</v>
      </c>
      <c r="I13" s="38" t="s">
        <v>6</v>
      </c>
    </row>
    <row r="14" spans="1:9" x14ac:dyDescent="0.25">
      <c r="A14" s="7" t="s">
        <v>11</v>
      </c>
      <c r="B14" s="70">
        <v>1.582333</v>
      </c>
      <c r="C14" s="36">
        <v>2.0361604799999999</v>
      </c>
      <c r="D14" s="36">
        <v>1.8740000000000001</v>
      </c>
      <c r="E14" s="36">
        <v>2.0760000000000001</v>
      </c>
      <c r="F14" s="36">
        <v>2.004</v>
      </c>
      <c r="G14" s="37">
        <v>2.0670000000000002</v>
      </c>
      <c r="H14" s="38">
        <v>2.0339999999999998</v>
      </c>
      <c r="I14" s="38">
        <v>2.5139999999999998</v>
      </c>
    </row>
    <row r="15" spans="1:9" x14ac:dyDescent="0.25">
      <c r="A15" s="7" t="s">
        <v>12</v>
      </c>
      <c r="B15" s="70">
        <v>1.674445</v>
      </c>
      <c r="C15" s="36">
        <v>1.6826176399999999</v>
      </c>
      <c r="D15" s="36">
        <v>1.5549999999999999</v>
      </c>
      <c r="E15" s="36">
        <v>1.53</v>
      </c>
      <c r="F15" s="36">
        <v>1.538</v>
      </c>
      <c r="G15" s="37">
        <v>1.6160000000000001</v>
      </c>
      <c r="H15" s="38">
        <v>1.5329999999999999</v>
      </c>
      <c r="I15" s="38">
        <v>1.452</v>
      </c>
    </row>
    <row r="16" spans="1:9" x14ac:dyDescent="0.25">
      <c r="A16" s="2" t="s">
        <v>13</v>
      </c>
      <c r="B16" s="65">
        <f>SUM(B13:B15)</f>
        <v>3.2589249999999996</v>
      </c>
      <c r="C16" s="65">
        <f>SUM(C13:C15)</f>
        <v>3.72943012</v>
      </c>
      <c r="D16" s="35">
        <v>3.4379999999999997</v>
      </c>
      <c r="E16" s="35">
        <v>3.6129199999999999</v>
      </c>
      <c r="F16" s="35">
        <v>3.5513320000000004</v>
      </c>
      <c r="G16" s="35">
        <v>3.6881580000000005</v>
      </c>
      <c r="H16" s="35">
        <v>3.5773359999999998</v>
      </c>
      <c r="I16" s="39">
        <v>3.9659999999999997</v>
      </c>
    </row>
    <row r="17" spans="1:9" x14ac:dyDescent="0.25">
      <c r="A17" s="2" t="s">
        <v>14</v>
      </c>
      <c r="B17" s="70">
        <v>1.0947999999999999E-2</v>
      </c>
      <c r="C17" s="36">
        <v>1.204704E-2</v>
      </c>
      <c r="D17" s="36">
        <v>4.0000000000000001E-3</v>
      </c>
      <c r="E17" s="36">
        <v>1E-3</v>
      </c>
      <c r="F17" s="36">
        <v>8.0000000000000002E-3</v>
      </c>
      <c r="G17" s="37">
        <v>5.0000000000000001E-3</v>
      </c>
      <c r="H17" s="38">
        <v>7.0000000000000001E-3</v>
      </c>
      <c r="I17" s="38">
        <v>1.4999999999999999E-2</v>
      </c>
    </row>
    <row r="18" spans="1:9" x14ac:dyDescent="0.25">
      <c r="A18" s="2" t="s">
        <v>15</v>
      </c>
      <c r="B18" s="70">
        <v>1.6008000000000001E-2</v>
      </c>
      <c r="C18" s="36">
        <v>0.16632359999999999</v>
      </c>
      <c r="D18" s="36">
        <v>1.2999999999999999E-2</v>
      </c>
      <c r="E18" s="36">
        <v>6.0000000000000001E-3</v>
      </c>
      <c r="F18" s="36">
        <v>1.4999999999999999E-2</v>
      </c>
      <c r="G18" s="37">
        <v>7.0000000000000001E-3</v>
      </c>
      <c r="H18" s="38">
        <v>8.9999999999999993E-3</v>
      </c>
      <c r="I18" s="38">
        <v>8.9999999999999993E-3</v>
      </c>
    </row>
    <row r="19" spans="1:9" ht="15.75" thickBot="1" x14ac:dyDescent="0.3">
      <c r="A19" s="11" t="s">
        <v>16</v>
      </c>
      <c r="B19" s="61" t="s">
        <v>6</v>
      </c>
      <c r="C19" s="40" t="s">
        <v>6</v>
      </c>
      <c r="D19" s="40" t="s">
        <v>6</v>
      </c>
      <c r="E19" s="40" t="s">
        <v>6</v>
      </c>
      <c r="F19" s="40" t="s">
        <v>6</v>
      </c>
      <c r="G19" s="41" t="s">
        <v>6</v>
      </c>
      <c r="H19" s="42" t="s">
        <v>6</v>
      </c>
      <c r="I19" s="42" t="s">
        <v>6</v>
      </c>
    </row>
    <row r="20" spans="1:9" ht="15.75" thickBot="1" x14ac:dyDescent="0.3">
      <c r="A20" s="11" t="s">
        <v>17</v>
      </c>
      <c r="B20" s="61">
        <f>SUM(B5,B8,B12,B16,B17,B18)</f>
        <v>5.8888472499999995</v>
      </c>
      <c r="C20" s="61">
        <f>SUM(C5,C8,C12,C16,C17,C18)</f>
        <v>7.0523699599999992</v>
      </c>
      <c r="D20" s="40">
        <v>6.7227239999999995</v>
      </c>
      <c r="E20" s="40">
        <v>7.44</v>
      </c>
      <c r="F20" s="40">
        <v>7.1795239999999998</v>
      </c>
      <c r="G20" s="40">
        <v>7.2537289999999999</v>
      </c>
      <c r="H20" s="40">
        <v>6.9958089999999995</v>
      </c>
      <c r="I20" s="43">
        <v>7.4355349999999998</v>
      </c>
    </row>
    <row r="21" spans="1:9" ht="15.75" customHeight="1" thickBot="1" x14ac:dyDescent="0.3">
      <c r="A21" s="16"/>
      <c r="B21" s="103" t="s">
        <v>18</v>
      </c>
      <c r="C21" s="103"/>
      <c r="D21" s="103"/>
      <c r="E21" s="103"/>
      <c r="F21" s="103"/>
      <c r="G21" s="103"/>
      <c r="H21" s="103"/>
      <c r="I21" s="103"/>
    </row>
    <row r="22" spans="1:9" ht="15.75" customHeight="1" thickBot="1" x14ac:dyDescent="0.3">
      <c r="A22" s="91" t="s">
        <v>0</v>
      </c>
      <c r="B22" s="98" t="s">
        <v>22</v>
      </c>
      <c r="C22" s="99"/>
      <c r="D22" s="99"/>
      <c r="E22" s="99"/>
      <c r="F22" s="99"/>
      <c r="G22" s="99"/>
      <c r="H22" s="99"/>
      <c r="I22" s="99"/>
    </row>
    <row r="23" spans="1:9" ht="15.75" thickBot="1" x14ac:dyDescent="0.3">
      <c r="A23" s="90"/>
      <c r="B23" s="81">
        <v>2020</v>
      </c>
      <c r="C23" s="66">
        <v>2019</v>
      </c>
      <c r="D23" s="66">
        <v>2018</v>
      </c>
      <c r="E23" s="67">
        <v>2017</v>
      </c>
      <c r="F23" s="67">
        <v>2016</v>
      </c>
      <c r="G23" s="68">
        <v>2015</v>
      </c>
      <c r="H23" s="69">
        <v>2014</v>
      </c>
      <c r="I23" s="69">
        <v>2013</v>
      </c>
    </row>
    <row r="24" spans="1:9" x14ac:dyDescent="0.25">
      <c r="A24" s="2" t="s">
        <v>2</v>
      </c>
      <c r="B24" s="70">
        <v>8.7969999999999993E-3</v>
      </c>
      <c r="C24" s="35">
        <v>6.0000000000000001E-3</v>
      </c>
      <c r="D24" s="35">
        <v>4.2570000000000004E-3</v>
      </c>
      <c r="E24" s="36">
        <v>4.2570000000000004E-3</v>
      </c>
      <c r="F24" s="36">
        <v>4.2570000000000004E-3</v>
      </c>
      <c r="G24" s="37">
        <v>4.2570000000000004E-3</v>
      </c>
      <c r="H24" s="38">
        <v>4.2570000000000004E-3</v>
      </c>
      <c r="I24" s="38">
        <v>4.2570000000000004E-3</v>
      </c>
    </row>
    <row r="25" spans="1:9" x14ac:dyDescent="0.25">
      <c r="A25" s="2" t="s">
        <v>4</v>
      </c>
      <c r="B25" s="70">
        <f>24261791/1000000000</f>
        <v>2.4261791000000001E-2</v>
      </c>
      <c r="C25" s="35">
        <v>4.0750680630779697E-2</v>
      </c>
      <c r="D25" s="35">
        <v>8.01505E-2</v>
      </c>
      <c r="E25" s="36">
        <v>5.177863152053274E-2</v>
      </c>
      <c r="F25" s="36">
        <v>6.5998136882129285E-2</v>
      </c>
      <c r="G25" s="37">
        <v>6.0024874999999998E-2</v>
      </c>
      <c r="H25" s="38">
        <v>5.3664375478927197E-2</v>
      </c>
      <c r="I25" s="38">
        <v>4.4854236220472438E-2</v>
      </c>
    </row>
    <row r="26" spans="1:9" x14ac:dyDescent="0.25">
      <c r="A26" s="7" t="s">
        <v>7</v>
      </c>
      <c r="B26" s="65">
        <v>2.231586E-2</v>
      </c>
      <c r="C26" s="36">
        <v>3.510684E-2</v>
      </c>
      <c r="D26" s="36">
        <v>6.2E-2</v>
      </c>
      <c r="E26" s="36">
        <v>4.1000000000000002E-2</v>
      </c>
      <c r="F26" s="36">
        <v>5.0999999999999997E-2</v>
      </c>
      <c r="G26" s="37">
        <v>4.7E-2</v>
      </c>
      <c r="H26" s="38">
        <v>4.5999999999999999E-2</v>
      </c>
      <c r="I26" s="38">
        <v>4.2000000000000003E-2</v>
      </c>
    </row>
    <row r="27" spans="1:9" x14ac:dyDescent="0.25">
      <c r="A27" s="7" t="s">
        <v>8</v>
      </c>
      <c r="B27" s="65">
        <v>1.5140000000000001E-2</v>
      </c>
      <c r="C27" s="36">
        <v>1.4999999999999999E-2</v>
      </c>
      <c r="D27" s="36">
        <v>1.4999999999999999E-2</v>
      </c>
      <c r="E27" s="36">
        <v>1.4999999999999999E-2</v>
      </c>
      <c r="F27" s="36">
        <v>1.9E-2</v>
      </c>
      <c r="G27" s="37">
        <v>1.7999999999999999E-2</v>
      </c>
      <c r="H27" s="38">
        <v>1.6E-2</v>
      </c>
      <c r="I27" s="38">
        <v>2.8000000000000001E-2</v>
      </c>
    </row>
    <row r="28" spans="1:9" x14ac:dyDescent="0.25">
      <c r="A28" s="2" t="s">
        <v>9</v>
      </c>
      <c r="B28" s="65">
        <f>SUM(B26:B27)</f>
        <v>3.7455860000000001E-2</v>
      </c>
      <c r="C28" s="36">
        <f>SUM(C26:C27)</f>
        <v>5.010684E-2</v>
      </c>
      <c r="D28" s="36">
        <v>7.6999999999999999E-2</v>
      </c>
      <c r="E28" s="36">
        <v>5.6000000000000001E-2</v>
      </c>
      <c r="F28" s="36">
        <v>6.9999999999999993E-2</v>
      </c>
      <c r="G28" s="37">
        <v>6.5000000000000002E-2</v>
      </c>
      <c r="H28" s="38">
        <v>6.2E-2</v>
      </c>
      <c r="I28" s="38">
        <v>7.0000000000000007E-2</v>
      </c>
    </row>
    <row r="29" spans="1:9" x14ac:dyDescent="0.25">
      <c r="A29" s="7" t="s">
        <v>11</v>
      </c>
      <c r="B29" s="70">
        <v>1.3839000000000001E-2</v>
      </c>
      <c r="C29" s="36">
        <v>1.9E-2</v>
      </c>
      <c r="D29" s="36">
        <v>1.9E-2</v>
      </c>
      <c r="E29" s="36">
        <v>2.1999999999999999E-2</v>
      </c>
      <c r="F29" s="36">
        <v>2.9000000000000001E-2</v>
      </c>
      <c r="G29" s="37">
        <v>3.5999999999999997E-2</v>
      </c>
      <c r="H29" s="38">
        <v>4.3000000000000003E-2</v>
      </c>
      <c r="I29" s="38">
        <v>4.9000000000000002E-2</v>
      </c>
    </row>
    <row r="30" spans="1:9" x14ac:dyDescent="0.25">
      <c r="A30" s="7" t="s">
        <v>12</v>
      </c>
      <c r="B30" s="70">
        <v>2.5753999999999999E-2</v>
      </c>
      <c r="C30" s="36">
        <v>2.2860709999999999E-2</v>
      </c>
      <c r="D30" s="36">
        <v>0.02</v>
      </c>
      <c r="E30" s="36">
        <v>2.3E-2</v>
      </c>
      <c r="F30" s="36">
        <v>2.7E-2</v>
      </c>
      <c r="G30" s="37">
        <v>3.6999999999999998E-2</v>
      </c>
      <c r="H30" s="38">
        <v>2.6000000000000002E-2</v>
      </c>
      <c r="I30" s="38">
        <v>0.03</v>
      </c>
    </row>
    <row r="31" spans="1:9" x14ac:dyDescent="0.25">
      <c r="A31" s="2" t="s">
        <v>13</v>
      </c>
      <c r="B31" s="70">
        <f>SUM(B29:B30)</f>
        <v>3.9593000000000003E-2</v>
      </c>
      <c r="C31" s="70">
        <f>SUM(C29:C30)</f>
        <v>4.1860709999999995E-2</v>
      </c>
      <c r="D31" s="36">
        <v>3.9E-2</v>
      </c>
      <c r="E31" s="36">
        <v>4.4999999999999998E-2</v>
      </c>
      <c r="F31" s="36">
        <v>5.6000000000000001E-2</v>
      </c>
      <c r="G31" s="37">
        <v>7.2999999999999995E-2</v>
      </c>
      <c r="H31" s="38">
        <v>6.9000000000000006E-2</v>
      </c>
      <c r="I31" s="38">
        <v>7.9000000000000001E-2</v>
      </c>
    </row>
    <row r="32" spans="1:9" ht="15.75" thickBot="1" x14ac:dyDescent="0.3">
      <c r="A32" s="11" t="s">
        <v>19</v>
      </c>
      <c r="B32" s="61" t="s">
        <v>6</v>
      </c>
      <c r="C32" s="44" t="s">
        <v>6</v>
      </c>
      <c r="D32" s="44" t="s">
        <v>6</v>
      </c>
      <c r="E32" s="40" t="s">
        <v>6</v>
      </c>
      <c r="F32" s="40" t="s">
        <v>6</v>
      </c>
      <c r="G32" s="41" t="s">
        <v>6</v>
      </c>
      <c r="H32" s="42" t="s">
        <v>6</v>
      </c>
      <c r="I32" s="42" t="s">
        <v>6</v>
      </c>
    </row>
    <row r="33" spans="1:9" ht="15.75" thickBot="1" x14ac:dyDescent="0.3">
      <c r="A33" s="45" t="s">
        <v>17</v>
      </c>
      <c r="B33" s="71">
        <f>SUM(B24,B25,B28,B31)</f>
        <v>0.11010765100000001</v>
      </c>
      <c r="C33" s="71">
        <f>SUM(C24,C25,C28,C31)</f>
        <v>0.1387182306307797</v>
      </c>
      <c r="D33" s="46">
        <v>0.20040749999999999</v>
      </c>
      <c r="E33" s="46">
        <v>0.15703563152053274</v>
      </c>
      <c r="F33" s="46">
        <v>0.19625513688212926</v>
      </c>
      <c r="G33" s="46">
        <v>0.202281875</v>
      </c>
      <c r="H33" s="46">
        <v>0.18892137547892721</v>
      </c>
      <c r="I33" s="47">
        <v>0.19811123622047244</v>
      </c>
    </row>
    <row r="34" spans="1:9" ht="16.5" customHeight="1" thickTop="1" thickBot="1" x14ac:dyDescent="0.3">
      <c r="A34" s="29"/>
      <c r="B34" s="102" t="s">
        <v>20</v>
      </c>
      <c r="C34" s="102"/>
      <c r="D34" s="102"/>
      <c r="E34" s="102"/>
      <c r="F34" s="102"/>
      <c r="G34" s="102"/>
      <c r="H34" s="102"/>
      <c r="I34" s="102"/>
    </row>
    <row r="35" spans="1:9" ht="15.75" customHeight="1" thickBot="1" x14ac:dyDescent="0.3">
      <c r="A35" s="91" t="s">
        <v>0</v>
      </c>
      <c r="B35" s="100" t="s">
        <v>22</v>
      </c>
      <c r="C35" s="99"/>
      <c r="D35" s="99"/>
      <c r="E35" s="99"/>
      <c r="F35" s="99"/>
      <c r="G35" s="99"/>
      <c r="H35" s="99"/>
      <c r="I35" s="99"/>
    </row>
    <row r="36" spans="1:9" ht="15.75" thickBot="1" x14ac:dyDescent="0.3">
      <c r="A36" s="90"/>
      <c r="B36" s="85">
        <v>2020</v>
      </c>
      <c r="C36" s="72">
        <v>2019</v>
      </c>
      <c r="D36" s="72">
        <v>2018</v>
      </c>
      <c r="E36" s="73">
        <v>2017</v>
      </c>
      <c r="F36" s="73">
        <v>2016</v>
      </c>
      <c r="G36" s="74">
        <v>2015</v>
      </c>
      <c r="H36" s="75">
        <v>2014</v>
      </c>
      <c r="I36" s="75">
        <v>2013</v>
      </c>
    </row>
    <row r="37" spans="1:9" x14ac:dyDescent="0.25">
      <c r="A37" s="2" t="s">
        <v>2</v>
      </c>
      <c r="B37" s="65">
        <f>SUM(B5,B24)</f>
        <v>0.41662100000000002</v>
      </c>
      <c r="C37" s="48">
        <v>0.45400399999999996</v>
      </c>
      <c r="D37" s="48">
        <v>0.46892400000000001</v>
      </c>
      <c r="E37" s="49">
        <v>0.51846700000000001</v>
      </c>
      <c r="F37" s="49">
        <v>0.50764299999999996</v>
      </c>
      <c r="G37" s="50">
        <v>0.448745</v>
      </c>
      <c r="H37" s="51">
        <v>0.48026199999999997</v>
      </c>
      <c r="I37" s="51">
        <v>0.50525699999999996</v>
      </c>
    </row>
    <row r="38" spans="1:9" x14ac:dyDescent="0.25">
      <c r="A38" s="2" t="s">
        <v>4</v>
      </c>
      <c r="B38" s="65">
        <f>SUM(B8,B25)</f>
        <v>0.54290079099999999</v>
      </c>
      <c r="C38" s="48">
        <v>0.83098668063077996</v>
      </c>
      <c r="D38" s="48">
        <v>0.94695050000000003</v>
      </c>
      <c r="E38" s="49">
        <v>1.1972176315205325</v>
      </c>
      <c r="F38" s="49">
        <v>1.0937091368821292</v>
      </c>
      <c r="G38" s="50">
        <v>1.045938875</v>
      </c>
      <c r="H38" s="51">
        <v>0.97227337547892723</v>
      </c>
      <c r="I38" s="51">
        <v>0.86638923622047237</v>
      </c>
    </row>
    <row r="39" spans="1:9" x14ac:dyDescent="0.25">
      <c r="A39" s="2" t="s">
        <v>9</v>
      </c>
      <c r="B39" s="65">
        <f>SUM(B12,B28)</f>
        <v>1.71395911</v>
      </c>
      <c r="C39" s="49">
        <v>1.95598904</v>
      </c>
      <c r="D39" s="49">
        <v>2.0129999999999999</v>
      </c>
      <c r="E39" s="49">
        <v>2.2158600000000002</v>
      </c>
      <c r="F39" s="49">
        <v>2.1439680000000001</v>
      </c>
      <c r="G39" s="50">
        <v>2.1878489999999999</v>
      </c>
      <c r="H39" s="51">
        <v>2.0698639999999999</v>
      </c>
      <c r="I39" s="51">
        <v>2.1930000000000001</v>
      </c>
    </row>
    <row r="40" spans="1:9" x14ac:dyDescent="0.25">
      <c r="A40" s="2" t="s">
        <v>13</v>
      </c>
      <c r="B40" s="70">
        <f>SUM(B16,B31)</f>
        <v>3.2985179999999996</v>
      </c>
      <c r="C40" s="49">
        <v>3.7709814700000002</v>
      </c>
      <c r="D40" s="49">
        <v>3.4769999999999999</v>
      </c>
      <c r="E40" s="49">
        <v>3.6579199999999998</v>
      </c>
      <c r="F40" s="49">
        <v>3.607332</v>
      </c>
      <c r="G40" s="50">
        <v>3.7611580000000004</v>
      </c>
      <c r="H40" s="51">
        <v>3.6463359999999998</v>
      </c>
      <c r="I40" s="51">
        <v>4.0449999999999999</v>
      </c>
    </row>
    <row r="41" spans="1:9" x14ac:dyDescent="0.25">
      <c r="A41" s="2" t="s">
        <v>14</v>
      </c>
      <c r="B41" s="70">
        <v>1.1376849999999999E-2</v>
      </c>
      <c r="C41" s="49">
        <v>1.260092E-2</v>
      </c>
      <c r="D41" s="49">
        <v>4.0000000000000001E-3</v>
      </c>
      <c r="E41" s="49">
        <v>1E-3</v>
      </c>
      <c r="F41" s="49">
        <v>8.0000000000000002E-3</v>
      </c>
      <c r="G41" s="50">
        <v>5.0000000000000001E-3</v>
      </c>
      <c r="H41" s="51">
        <v>7.0000000000000001E-3</v>
      </c>
      <c r="I41" s="51">
        <v>1.4999999999999999E-2</v>
      </c>
    </row>
    <row r="42" spans="1:9" x14ac:dyDescent="0.25">
      <c r="A42" s="2" t="s">
        <v>15</v>
      </c>
      <c r="B42" s="70">
        <v>1.6237159999999997E-2</v>
      </c>
      <c r="C42" s="49">
        <v>1.6632359999999999E-2</v>
      </c>
      <c r="D42" s="49">
        <v>1.2999999999999999E-2</v>
      </c>
      <c r="E42" s="49">
        <v>6.0000000000000001E-3</v>
      </c>
      <c r="F42" s="49">
        <v>1.4999999999999999E-2</v>
      </c>
      <c r="G42" s="50">
        <v>7.0000000000000001E-3</v>
      </c>
      <c r="H42" s="51">
        <v>8.9999999999999993E-3</v>
      </c>
      <c r="I42" s="51">
        <v>8.9999999999999993E-3</v>
      </c>
    </row>
    <row r="43" spans="1:9" ht="15.75" thickBot="1" x14ac:dyDescent="0.3">
      <c r="A43" s="11" t="s">
        <v>16</v>
      </c>
      <c r="B43" s="61" t="s">
        <v>6</v>
      </c>
      <c r="C43" s="52" t="s">
        <v>6</v>
      </c>
      <c r="D43" s="52" t="s">
        <v>6</v>
      </c>
      <c r="E43" s="52" t="s">
        <v>6</v>
      </c>
      <c r="F43" s="52" t="s">
        <v>6</v>
      </c>
      <c r="G43" s="53" t="s">
        <v>6</v>
      </c>
      <c r="H43" s="54" t="s">
        <v>6</v>
      </c>
      <c r="I43" s="54" t="s">
        <v>6</v>
      </c>
    </row>
    <row r="44" spans="1:9" ht="15.75" thickBot="1" x14ac:dyDescent="0.3">
      <c r="A44" s="11" t="s">
        <v>17</v>
      </c>
      <c r="B44" s="76">
        <f>SUM(B37:B42)</f>
        <v>5.9996129109999998</v>
      </c>
      <c r="C44" s="76">
        <f>SUM(C37:C42)</f>
        <v>7.0411944706307796</v>
      </c>
      <c r="D44" s="55">
        <v>6.9228744999999989</v>
      </c>
      <c r="E44" s="55">
        <v>7.5964646315205329</v>
      </c>
      <c r="F44" s="55">
        <v>7.3756521368821293</v>
      </c>
      <c r="G44" s="55">
        <v>7.4556908749999993</v>
      </c>
      <c r="H44" s="55">
        <v>7.1847353754789269</v>
      </c>
      <c r="I44" s="56">
        <v>7.6336462362204722</v>
      </c>
    </row>
  </sheetData>
  <sheetProtection algorithmName="SHA-512" hashValue="ZrlI/hh7WrvFjw+eBSs1opvjgSPp0L2K7qUNM3JSmm1m5+WXkAC3LWW0WDvshLEaFJGC63aWdXlOvncsNuLZPg==" saltValue="PyP9e0a7fdFktBElMnl7Nw==" spinCount="100000" sheet="1" objects="1" scenarios="1"/>
  <mergeCells count="10">
    <mergeCell ref="A1:I1"/>
    <mergeCell ref="A3:A4"/>
    <mergeCell ref="A22:A23"/>
    <mergeCell ref="A35:A36"/>
    <mergeCell ref="B3:I3"/>
    <mergeCell ref="B22:I22"/>
    <mergeCell ref="B35:I35"/>
    <mergeCell ref="B2:I2"/>
    <mergeCell ref="B34:I34"/>
    <mergeCell ref="B21:I21"/>
  </mergeCells>
  <pageMargins left="0.7" right="0.7" top="0.82291666666666663" bottom="0.75" header="0.3" footer="0.3"/>
  <pageSetup scale="97" fitToHeight="0" orientation="portrait" horizontalDpi="300" verticalDpi="300" r:id="rId1"/>
  <headerFooter>
    <oddHeader>&amp;L
IPHC-2021-TSD-019&amp;C&amp;9Time-series of recreational Pacific halibut removals (net weight millions of pounds) and estimates&amp;8
PREPARED BY: IPHC SECRETARIAT (POSTED 15 JANUARY 2021)&amp;R&amp;G</oddHeader>
    <oddFooter>&amp;C&amp;P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 Recreational Removals (t)</vt:lpstr>
      <vt:lpstr>19 Recreational Removals (Mlb)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Kong</dc:creator>
  <cp:lastModifiedBy>Thomas Kong</cp:lastModifiedBy>
  <cp:lastPrinted>2020-01-29T15:35:31Z</cp:lastPrinted>
  <dcterms:created xsi:type="dcterms:W3CDTF">2019-12-11T18:29:33Z</dcterms:created>
  <dcterms:modified xsi:type="dcterms:W3CDTF">2021-01-15T16:51:07Z</dcterms:modified>
</cp:coreProperties>
</file>