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1\"/>
    </mc:Choice>
  </mc:AlternateContent>
  <workbookProtection workbookAlgorithmName="SHA-512" workbookHashValue="E5IEv8tqod9EGroU25J5N9Xfhn2RpCO375FDW4W2KiU54KryW+SE9w93MSnORhDHXRwUk0T/sF0U5otAIreQsg==" workbookSaltValue="wMnj+vugzSk5p0jjZRwe0w==" workbookSpinCount="100000" lockStructure="1"/>
  <bookViews>
    <workbookView xWindow="0" yWindow="0" windowWidth="23745" windowHeight="10485"/>
  </bookViews>
  <sheets>
    <sheet name="20 Subsistence Removals (t)" sheetId="1" r:id="rId1"/>
    <sheet name="20 Subsistence Removals (lb)" sheetId="4" r:id="rId2"/>
  </sheets>
  <definedNames>
    <definedName name="Table_8" localSheetId="1">'20 Subsistence Removals (lb)'!$A$3</definedName>
    <definedName name="Table_8" localSheetId="0">'20 Subsistence Removals (t)'!$A$4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5" i="4"/>
  <c r="B7" i="4"/>
  <c r="B16" i="4" s="1"/>
  <c r="C6" i="1"/>
  <c r="B6" i="1"/>
  <c r="B9" i="1"/>
  <c r="B10" i="1"/>
  <c r="B11" i="1"/>
  <c r="B12" i="1"/>
  <c r="B13" i="1"/>
  <c r="B14" i="1"/>
  <c r="B11" i="4"/>
  <c r="B10" i="4"/>
  <c r="B9" i="4"/>
  <c r="B8" i="4"/>
  <c r="B6" i="4"/>
  <c r="B7" i="1"/>
  <c r="B5" i="4"/>
  <c r="B8" i="1"/>
</calcChain>
</file>

<file path=xl/sharedStrings.xml><?xml version="1.0" encoding="utf-8"?>
<sst xmlns="http://schemas.openxmlformats.org/spreadsheetml/2006/main" count="35" uniqueCount="20">
  <si>
    <t>IPHC Regulatory Area</t>
  </si>
  <si>
    <t>2A</t>
  </si>
  <si>
    <t>Total</t>
  </si>
  <si>
    <t>(t = net lb * 0.000453592)
Original subsistence values in millions of pounds to an accuracy of three decimal places were converted to the values below in tonnes</t>
  </si>
  <si>
    <t>Subsistence Fishery Removals</t>
  </si>
  <si>
    <t>Year</t>
  </si>
  <si>
    <r>
      <t>2B</t>
    </r>
    <r>
      <rPr>
        <vertAlign val="superscript"/>
        <sz val="10"/>
        <color theme="1"/>
        <rFont val="Arial"/>
        <family val="2"/>
      </rPr>
      <t>1</t>
    </r>
  </si>
  <si>
    <r>
      <t>2C</t>
    </r>
    <r>
      <rPr>
        <vertAlign val="superscript"/>
        <sz val="10"/>
        <color theme="1"/>
        <rFont val="Arial"/>
        <family val="2"/>
      </rPr>
      <t>2</t>
    </r>
  </si>
  <si>
    <r>
      <t>4D/4E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
(CDQ U32)</t>
    </r>
  </si>
  <si>
    <r>
      <t>4E</t>
    </r>
    <r>
      <rPr>
        <vertAlign val="superscript"/>
        <sz val="10"/>
        <color theme="1"/>
        <rFont val="Arial"/>
        <family val="2"/>
      </rPr>
      <t>2</t>
    </r>
  </si>
  <si>
    <r>
      <t>4D</t>
    </r>
    <r>
      <rPr>
        <vertAlign val="superscript"/>
        <sz val="10"/>
        <color theme="1"/>
        <rFont val="Arial"/>
        <family val="2"/>
      </rPr>
      <t>2</t>
    </r>
  </si>
  <si>
    <r>
      <t>4C</t>
    </r>
    <r>
      <rPr>
        <vertAlign val="superscript"/>
        <sz val="10"/>
        <color theme="1"/>
        <rFont val="Arial"/>
        <family val="2"/>
      </rPr>
      <t>2</t>
    </r>
  </si>
  <si>
    <r>
      <t>4B</t>
    </r>
    <r>
      <rPr>
        <vertAlign val="superscript"/>
        <sz val="10"/>
        <color theme="1"/>
        <rFont val="Arial"/>
        <family val="2"/>
      </rPr>
      <t>2</t>
    </r>
  </si>
  <si>
    <r>
      <t>4A</t>
    </r>
    <r>
      <rPr>
        <vertAlign val="superscript"/>
        <sz val="10"/>
        <color theme="1"/>
        <rFont val="Arial"/>
        <family val="2"/>
      </rPr>
      <t>2</t>
    </r>
  </si>
  <si>
    <r>
      <t>3B</t>
    </r>
    <r>
      <rPr>
        <vertAlign val="superscript"/>
        <sz val="10"/>
        <color theme="1"/>
        <rFont val="Arial"/>
        <family val="2"/>
      </rPr>
      <t>2</t>
    </r>
  </si>
  <si>
    <r>
      <t>3A</t>
    </r>
    <r>
      <rPr>
        <vertAlign val="superscript"/>
        <sz val="10"/>
        <color theme="1"/>
        <rFont val="Arial"/>
        <family val="2"/>
      </rPr>
      <t>2</t>
    </r>
  </si>
  <si>
    <r>
      <t xml:space="preserve">1 </t>
    </r>
    <r>
      <rPr>
        <sz val="10"/>
        <color theme="1"/>
        <rFont val="Arial"/>
        <family val="2"/>
      </rPr>
      <t>British Columbia, CANADA estimates from Fisheries and Oceans Canada/Pêches et Océans Canada have remained consistent from 2010-20</t>
    </r>
    <r>
      <rPr>
        <sz val="10"/>
        <rFont val="Arial"/>
        <family val="2"/>
      </rPr>
      <t>20</t>
    </r>
    <r>
      <rPr>
        <sz val="10"/>
        <color theme="1"/>
        <rFont val="Arial"/>
        <family val="2"/>
      </rPr>
      <t>.</t>
    </r>
  </si>
  <si>
    <r>
      <t xml:space="preserve">2 </t>
    </r>
    <r>
      <rPr>
        <sz val="10"/>
        <color theme="1"/>
        <rFont val="Arial"/>
        <family val="2"/>
      </rPr>
      <t>Alaska, USA estimates were carried over for the 2013 estimates from 2012, for the 2015 estimates from 2014, for the 2017 estimates from 2016, and for the</t>
    </r>
    <r>
      <rPr>
        <sz val="10"/>
        <rFont val="Arial"/>
        <family val="2"/>
      </rPr>
      <t xml:space="preserve"> 2020</t>
    </r>
    <r>
      <rPr>
        <sz val="10"/>
        <color theme="1"/>
        <rFont val="Arial"/>
        <family val="2"/>
      </rPr>
      <t xml:space="preserve"> estimates from 2019, with the exception that 4D/4E subsistence harvest in the CDQ fishery were updated.</t>
    </r>
  </si>
  <si>
    <r>
      <t xml:space="preserve">1 </t>
    </r>
    <r>
      <rPr>
        <sz val="10"/>
        <color theme="1"/>
        <rFont val="Arial"/>
        <family val="2"/>
      </rPr>
      <t>British Columbia, CANADA estimates from Fisheries and Oceans Canada/Pêches et Océans Canada have remained consistent from 2010-2</t>
    </r>
    <r>
      <rPr>
        <sz val="10"/>
        <rFont val="Arial"/>
        <family val="2"/>
      </rPr>
      <t>020</t>
    </r>
    <r>
      <rPr>
        <sz val="10"/>
        <color theme="1"/>
        <rFont val="Arial"/>
        <family val="2"/>
      </rPr>
      <t>.</t>
    </r>
  </si>
  <si>
    <r>
      <t xml:space="preserve">2 </t>
    </r>
    <r>
      <rPr>
        <sz val="10"/>
        <color theme="1"/>
        <rFont val="Arial"/>
        <family val="2"/>
      </rPr>
      <t>Alaska, USA estimates were carried over for the 2013 estimates from 2012, for the 2015 estimates from 2014, for the 2017 estimates from 2016, and for th</t>
    </r>
    <r>
      <rPr>
        <sz val="10"/>
        <rFont val="Arial"/>
        <family val="2"/>
      </rPr>
      <t>e 2020</t>
    </r>
    <r>
      <rPr>
        <sz val="10"/>
        <color theme="1"/>
        <rFont val="Arial"/>
        <family val="2"/>
      </rPr>
      <t xml:space="preserve"> estimates from 201</t>
    </r>
    <r>
      <rPr>
        <sz val="10"/>
        <rFont val="Arial"/>
        <family val="2"/>
      </rPr>
      <t xml:space="preserve">9, </t>
    </r>
    <r>
      <rPr>
        <sz val="10"/>
        <color theme="1"/>
        <rFont val="Arial"/>
        <family val="2"/>
      </rPr>
      <t>with the exception that 4D/4E subsistence harvest in the CDQ fishery were updated.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</si>
</sst>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0" fillId="0" borderId="0" xfId="0" applyProtection="1"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2" fillId="0" borderId="18" xfId="0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horizontal="right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1" fontId="4" fillId="0" borderId="19" xfId="0" applyNumberFormat="1" applyFont="1" applyBorder="1" applyAlignment="1" applyProtection="1">
      <alignment horizontal="right" vertical="center" wrapText="1"/>
      <protection hidden="1"/>
    </xf>
    <xf numFmtId="1" fontId="4" fillId="0" borderId="2" xfId="0" applyNumberFormat="1" applyFont="1" applyBorder="1" applyAlignment="1" applyProtection="1">
      <alignment horizontal="right" vertical="center" wrapText="1"/>
      <protection hidden="1"/>
    </xf>
    <xf numFmtId="1" fontId="4" fillId="0" borderId="8" xfId="0" applyNumberFormat="1" applyFont="1" applyBorder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1" fontId="6" fillId="0" borderId="19" xfId="0" applyNumberFormat="1" applyFont="1" applyBorder="1" applyAlignment="1" applyProtection="1">
      <alignment horizontal="right" vertical="center" wrapText="1"/>
      <protection hidden="1"/>
    </xf>
    <xf numFmtId="11" fontId="2" fillId="0" borderId="10" xfId="0" quotePrefix="1" applyNumberFormat="1" applyFont="1" applyBorder="1" applyAlignment="1" applyProtection="1">
      <alignment horizontal="center" vertical="center" wrapText="1"/>
      <protection hidden="1"/>
    </xf>
    <xf numFmtId="1" fontId="6" fillId="0" borderId="20" xfId="0" applyNumberFormat="1" applyFont="1" applyBorder="1" applyAlignment="1" applyProtection="1">
      <alignment horizontal="right" vertical="center" wrapText="1"/>
      <protection hidden="1"/>
    </xf>
    <xf numFmtId="1" fontId="4" fillId="0" borderId="10" xfId="0" applyNumberFormat="1" applyFont="1" applyBorder="1" applyAlignment="1" applyProtection="1">
      <alignment horizontal="right" vertical="center" wrapText="1"/>
      <protection hidden="1"/>
    </xf>
    <xf numFmtId="1" fontId="4" fillId="0" borderId="12" xfId="0" applyNumberFormat="1" applyFont="1" applyBorder="1" applyAlignment="1" applyProtection="1">
      <alignment horizontal="right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1" fontId="6" fillId="0" borderId="21" xfId="0" applyNumberFormat="1" applyFont="1" applyBorder="1" applyAlignment="1" applyProtection="1">
      <alignment horizontal="right" vertical="center" wrapText="1"/>
      <protection hidden="1"/>
    </xf>
    <xf numFmtId="1" fontId="4" fillId="0" borderId="14" xfId="0" applyNumberFormat="1" applyFont="1" applyBorder="1" applyAlignment="1" applyProtection="1">
      <alignment horizontal="right" vertical="center" wrapText="1"/>
      <protection hidden="1"/>
    </xf>
    <xf numFmtId="1" fontId="4" fillId="0" borderId="13" xfId="0" applyNumberFormat="1" applyFont="1" applyBorder="1" applyAlignment="1" applyProtection="1">
      <alignment horizontal="right" vertical="center" wrapText="1"/>
      <protection hidden="1"/>
    </xf>
    <xf numFmtId="0" fontId="0" fillId="0" borderId="22" xfId="0" applyBorder="1" applyProtection="1">
      <protection hidden="1"/>
    </xf>
    <xf numFmtId="164" fontId="4" fillId="0" borderId="9" xfId="0" applyNumberFormat="1" applyFont="1" applyBorder="1" applyAlignment="1" applyProtection="1">
      <alignment horizontal="right" vertical="center" wrapText="1"/>
      <protection hidden="1"/>
    </xf>
    <xf numFmtId="164" fontId="4" fillId="0" borderId="19" xfId="0" applyNumberFormat="1" applyFont="1" applyBorder="1" applyAlignment="1" applyProtection="1">
      <alignment horizontal="right" vertical="center" wrapText="1"/>
      <protection hidden="1"/>
    </xf>
    <xf numFmtId="164" fontId="4" fillId="0" borderId="2" xfId="0" applyNumberFormat="1" applyFont="1" applyBorder="1" applyAlignment="1" applyProtection="1">
      <alignment horizontal="right" vertical="center" wrapText="1"/>
      <protection hidden="1"/>
    </xf>
    <xf numFmtId="164" fontId="4" fillId="0" borderId="8" xfId="0" applyNumberFormat="1" applyFont="1" applyBorder="1" applyAlignment="1" applyProtection="1">
      <alignment horizontal="right" vertical="center" wrapText="1"/>
      <protection hidden="1"/>
    </xf>
    <xf numFmtId="164" fontId="6" fillId="0" borderId="19" xfId="0" applyNumberFormat="1" applyFont="1" applyBorder="1" applyAlignment="1" applyProtection="1">
      <alignment horizontal="right" vertical="center" wrapText="1"/>
      <protection hidden="1"/>
    </xf>
    <xf numFmtId="164" fontId="4" fillId="0" borderId="11" xfId="0" applyNumberFormat="1" applyFont="1" applyBorder="1" applyAlignment="1" applyProtection="1">
      <alignment horizontal="right" vertical="center" wrapText="1"/>
      <protection hidden="1"/>
    </xf>
    <xf numFmtId="164" fontId="6" fillId="0" borderId="20" xfId="0" applyNumberFormat="1" applyFont="1" applyBorder="1" applyAlignment="1" applyProtection="1">
      <alignment horizontal="right" vertical="center" wrapText="1"/>
      <protection hidden="1"/>
    </xf>
    <xf numFmtId="164" fontId="4" fillId="0" borderId="10" xfId="0" applyNumberFormat="1" applyFont="1" applyBorder="1" applyAlignment="1" applyProtection="1">
      <alignment horizontal="right" vertical="center" wrapText="1"/>
      <protection hidden="1"/>
    </xf>
    <xf numFmtId="164" fontId="4" fillId="0" borderId="12" xfId="0" applyNumberFormat="1" applyFont="1" applyBorder="1" applyAlignment="1" applyProtection="1">
      <alignment horizontal="right" vertical="center" wrapText="1"/>
      <protection hidden="1"/>
    </xf>
    <xf numFmtId="164" fontId="4" fillId="0" borderId="15" xfId="0" applyNumberFormat="1" applyFont="1" applyBorder="1" applyAlignment="1" applyProtection="1">
      <alignment horizontal="right" vertical="center" wrapText="1"/>
      <protection hidden="1"/>
    </xf>
    <xf numFmtId="164" fontId="6" fillId="0" borderId="23" xfId="0" applyNumberFormat="1" applyFont="1" applyBorder="1" applyAlignment="1" applyProtection="1">
      <alignment horizontal="right" vertical="center" wrapText="1"/>
      <protection hidden="1"/>
    </xf>
    <xf numFmtId="164" fontId="4" fillId="0" borderId="14" xfId="0" applyNumberFormat="1" applyFont="1" applyBorder="1" applyAlignment="1" applyProtection="1">
      <alignment horizontal="right" vertical="center" wrapText="1"/>
      <protection hidden="1"/>
    </xf>
    <xf numFmtId="164" fontId="4" fillId="0" borderId="13" xfId="0" applyNumberFormat="1" applyFont="1" applyBorder="1" applyAlignment="1" applyProtection="1">
      <alignment horizontal="right" vertical="center" wrapText="1"/>
      <protection hidden="1"/>
    </xf>
    <xf numFmtId="0" fontId="6" fillId="0" borderId="18" xfId="0" applyFont="1" applyBorder="1" applyAlignment="1" applyProtection="1">
      <alignment horizontal="right" vertical="center" wrapText="1"/>
      <protection hidden="1"/>
    </xf>
    <xf numFmtId="164" fontId="6" fillId="0" borderId="0" xfId="0" applyNumberFormat="1" applyFont="1" applyBorder="1" applyAlignment="1" applyProtection="1">
      <alignment horizontal="right" vertical="center" wrapText="1"/>
      <protection hidden="1"/>
    </xf>
    <xf numFmtId="164" fontId="6" fillId="0" borderId="24" xfId="0" quotePrefix="1" applyNumberFormat="1" applyFont="1" applyFill="1" applyBorder="1" applyAlignment="1" applyProtection="1">
      <alignment horizontal="right" vertical="center" wrapText="1"/>
      <protection hidden="1"/>
    </xf>
    <xf numFmtId="164" fontId="6" fillId="0" borderId="18" xfId="0" applyNumberFormat="1" applyFont="1" applyBorder="1" applyAlignment="1" applyProtection="1">
      <alignment horizontal="right" vertical="center" wrapText="1"/>
      <protection hidden="1"/>
    </xf>
    <xf numFmtId="164" fontId="6" fillId="0" borderId="17" xfId="0" applyNumberFormat="1" applyFont="1" applyBorder="1" applyAlignment="1" applyProtection="1">
      <alignment horizontal="right" vertical="center" wrapText="1"/>
      <protection hidden="1"/>
    </xf>
    <xf numFmtId="0" fontId="6" fillId="0" borderId="6" xfId="0" applyFont="1" applyBorder="1" applyAlignment="1" applyProtection="1">
      <alignment horizontal="right" vertical="center" wrapText="1"/>
      <protection hidden="1"/>
    </xf>
    <xf numFmtId="1" fontId="6" fillId="0" borderId="0" xfId="0" applyNumberFormat="1" applyFont="1" applyBorder="1" applyAlignment="1" applyProtection="1">
      <alignment horizontal="right" vertical="center" wrapText="1"/>
      <protection hidden="1"/>
    </xf>
    <xf numFmtId="1" fontId="6" fillId="0" borderId="25" xfId="0" applyNumberFormat="1" applyFont="1" applyBorder="1" applyAlignment="1" applyProtection="1">
      <alignment horizontal="right" vertical="center" wrapText="1"/>
      <protection hidden="1"/>
    </xf>
    <xf numFmtId="1" fontId="6" fillId="0" borderId="9" xfId="0" applyNumberFormat="1" applyFont="1" applyBorder="1" applyAlignment="1" applyProtection="1">
      <alignment horizontal="right" vertical="center" wrapText="1"/>
      <protection hidden="1"/>
    </xf>
    <xf numFmtId="1" fontId="6" fillId="0" borderId="11" xfId="0" applyNumberFormat="1" applyFont="1" applyBorder="1" applyAlignment="1" applyProtection="1">
      <alignment horizontal="right" vertical="center" wrapText="1"/>
      <protection hidden="1"/>
    </xf>
    <xf numFmtId="1" fontId="6" fillId="0" borderId="23" xfId="0" applyNumberFormat="1" applyFont="1" applyBorder="1" applyAlignment="1" applyProtection="1">
      <alignment horizontal="right" vertical="center" wrapText="1"/>
      <protection hidden="1"/>
    </xf>
    <xf numFmtId="1" fontId="6" fillId="0" borderId="15" xfId="0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showRowColHeaders="0" tabSelected="1" showRuler="0" view="pageLayout" zoomScale="110" zoomScaleNormal="100" zoomScalePageLayoutView="110" workbookViewId="0">
      <selection activeCell="A20" sqref="A20"/>
    </sheetView>
  </sheetViews>
  <sheetFormatPr defaultRowHeight="15" x14ac:dyDescent="0.25"/>
  <cols>
    <col min="1" max="1" width="11.5703125" customWidth="1"/>
    <col min="2" max="2" width="7.140625" customWidth="1"/>
    <col min="3" max="12" width="6.85546875" customWidth="1"/>
  </cols>
  <sheetData>
    <row r="1" spans="1:13" ht="13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55.5" customHeight="1" thickBot="1" x14ac:dyDescent="0.3">
      <c r="A2" s="53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16.5" customHeight="1" thickTop="1" thickBot="1" x14ac:dyDescent="0.3">
      <c r="A3" s="4"/>
      <c r="B3" s="56" t="s">
        <v>4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3" ht="21.75" customHeight="1" thickTop="1" thickBot="1" x14ac:dyDescent="0.3">
      <c r="A4" s="50" t="s">
        <v>0</v>
      </c>
      <c r="B4" s="54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"/>
    </row>
    <row r="5" spans="1:13" ht="16.5" thickBot="1" x14ac:dyDescent="0.3">
      <c r="A5" s="51"/>
      <c r="B5" s="37">
        <v>2020</v>
      </c>
      <c r="C5" s="42">
        <v>2019</v>
      </c>
      <c r="D5" s="6">
        <v>2018</v>
      </c>
      <c r="E5" s="7">
        <v>2017</v>
      </c>
      <c r="F5" s="7">
        <v>2016</v>
      </c>
      <c r="G5" s="8">
        <v>2015</v>
      </c>
      <c r="H5" s="8">
        <v>2014</v>
      </c>
      <c r="I5" s="8">
        <v>2013</v>
      </c>
      <c r="J5" s="8">
        <v>2012</v>
      </c>
      <c r="K5" s="8">
        <v>2011</v>
      </c>
      <c r="L5" s="8">
        <v>2010</v>
      </c>
      <c r="M5" s="1"/>
    </row>
    <row r="6" spans="1:13" ht="15.75" x14ac:dyDescent="0.25">
      <c r="A6" s="9" t="s">
        <v>1</v>
      </c>
      <c r="B6" s="43">
        <f>'20 Subsistence Removals (lb)'!B5/2204.623*1000000</f>
        <v>18.814101095742902</v>
      </c>
      <c r="C6" s="44">
        <f>'20 Subsistence Removals (lb)'!C5/2204.623*1000000</f>
        <v>14.605671808740087</v>
      </c>
      <c r="D6" s="10">
        <v>12.700586370650592</v>
      </c>
      <c r="E6" s="11">
        <v>12.246994000270213</v>
      </c>
      <c r="F6" s="11">
        <v>13.426334163259197</v>
      </c>
      <c r="G6" s="12">
        <v>15.376781355894824</v>
      </c>
      <c r="H6" s="12">
        <v>14.424237378096031</v>
      </c>
      <c r="I6" s="12">
        <v>12.927382555840781</v>
      </c>
      <c r="J6" s="12">
        <v>14.605674326248181</v>
      </c>
      <c r="K6" s="12">
        <v>11.113013074319268</v>
      </c>
      <c r="L6" s="12">
        <v>11.47588697062357</v>
      </c>
      <c r="M6" s="1"/>
    </row>
    <row r="7" spans="1:13" ht="15.75" x14ac:dyDescent="0.25">
      <c r="A7" s="13" t="s">
        <v>6</v>
      </c>
      <c r="B7" s="43">
        <f>'20 Subsistence Removals (lb)'!B6/2204.623*1000000</f>
        <v>183.70487833974337</v>
      </c>
      <c r="C7" s="45">
        <v>183.7049100040532</v>
      </c>
      <c r="D7" s="10">
        <v>183.7049100040532</v>
      </c>
      <c r="E7" s="11">
        <v>183.7049100040532</v>
      </c>
      <c r="F7" s="11">
        <v>183.7049100040532</v>
      </c>
      <c r="G7" s="11">
        <v>183.7049100040532</v>
      </c>
      <c r="H7" s="11">
        <v>183.7049100040532</v>
      </c>
      <c r="I7" s="11">
        <v>183.7049100040532</v>
      </c>
      <c r="J7" s="11">
        <v>183.7049100040532</v>
      </c>
      <c r="K7" s="11">
        <v>183.7049100040532</v>
      </c>
      <c r="L7" s="11">
        <v>183.7049100040532</v>
      </c>
      <c r="M7" s="1"/>
    </row>
    <row r="8" spans="1:13" ht="15.75" x14ac:dyDescent="0.25">
      <c r="A8" s="13" t="s">
        <v>7</v>
      </c>
      <c r="B8" s="43">
        <f>'20 Subsistence Removals (lb)'!B7/2204.623*1000000</f>
        <v>166.11184769459447</v>
      </c>
      <c r="C8" s="45">
        <v>166.11187632647986</v>
      </c>
      <c r="D8" s="10">
        <v>166.11187632647986</v>
      </c>
      <c r="E8" s="11">
        <v>197.97674034570142</v>
      </c>
      <c r="F8" s="11">
        <v>197.97674034570142</v>
      </c>
      <c r="G8" s="11">
        <v>191.85641849215901</v>
      </c>
      <c r="H8" s="11">
        <v>191.85641849215898</v>
      </c>
      <c r="I8" s="11">
        <v>179.62257867062979</v>
      </c>
      <c r="J8" s="11">
        <v>179.62257867062979</v>
      </c>
      <c r="K8" s="11">
        <v>175.54024733720638</v>
      </c>
      <c r="L8" s="11">
        <v>192.6860389375847</v>
      </c>
      <c r="M8" s="1"/>
    </row>
    <row r="9" spans="1:13" ht="15.75" x14ac:dyDescent="0.25">
      <c r="A9" s="13" t="s">
        <v>15</v>
      </c>
      <c r="B9" s="43">
        <f>'20 Subsistence Removals (lb)'!B8/2204.623*1000000</f>
        <v>85.138366060773208</v>
      </c>
      <c r="C9" s="45">
        <v>85.138380735656241</v>
      </c>
      <c r="D9" s="10">
        <v>85.138380735656241</v>
      </c>
      <c r="E9" s="11">
        <v>100.90343716059667</v>
      </c>
      <c r="F9" s="11">
        <v>100.90343716059667</v>
      </c>
      <c r="G9" s="11">
        <v>109.48313684634152</v>
      </c>
      <c r="H9" s="11">
        <v>109.48313684634152</v>
      </c>
      <c r="I9" s="11">
        <v>114.9856658914259</v>
      </c>
      <c r="J9" s="11">
        <v>114.9856658914259</v>
      </c>
      <c r="K9" s="11">
        <v>120.70092975821866</v>
      </c>
      <c r="L9" s="11">
        <v>141.83833421794429</v>
      </c>
      <c r="M9" s="1"/>
    </row>
    <row r="10" spans="1:13" ht="15.75" x14ac:dyDescent="0.25">
      <c r="A10" s="13" t="s">
        <v>14</v>
      </c>
      <c r="B10" s="43">
        <f>'20 Subsistence Removals (lb)'!B9/2204.623*1000000</f>
        <v>7.5495901113251556</v>
      </c>
      <c r="C10" s="45">
        <v>7.549591412611016</v>
      </c>
      <c r="D10" s="14">
        <v>7.549591412611016</v>
      </c>
      <c r="E10" s="11">
        <v>6.4600625389573478</v>
      </c>
      <c r="F10" s="11">
        <v>6.4600625389573478</v>
      </c>
      <c r="G10" s="11">
        <v>6.0681587309487002</v>
      </c>
      <c r="H10" s="11">
        <v>6.0681587309487002</v>
      </c>
      <c r="I10" s="11">
        <v>7.257477926086052</v>
      </c>
      <c r="J10" s="11">
        <v>7.257477926086052</v>
      </c>
      <c r="K10" s="11">
        <v>9.9790321483683222</v>
      </c>
      <c r="L10" s="11">
        <v>10.4326245187487</v>
      </c>
      <c r="M10" s="1"/>
    </row>
    <row r="11" spans="1:13" ht="15.75" x14ac:dyDescent="0.25">
      <c r="A11" s="13" t="s">
        <v>13</v>
      </c>
      <c r="B11" s="43">
        <f>'20 Subsistence Removals (lb)'!B10/2204.623*1000000</f>
        <v>6.0042011718103279</v>
      </c>
      <c r="C11" s="45">
        <v>6.0042022067250675</v>
      </c>
      <c r="D11" s="14">
        <v>6.0042022067250675</v>
      </c>
      <c r="E11" s="11">
        <v>3.6532329510435666</v>
      </c>
      <c r="F11" s="11">
        <v>3.6532329510435666</v>
      </c>
      <c r="G11" s="11">
        <v>3.5049082459291832</v>
      </c>
      <c r="H11" s="11">
        <v>3.5049082459291832</v>
      </c>
      <c r="I11" s="11">
        <v>4.309127518613594</v>
      </c>
      <c r="J11" s="11">
        <v>4.309127518613594</v>
      </c>
      <c r="K11" s="11">
        <v>6.168856237173145</v>
      </c>
      <c r="L11" s="11">
        <v>6.5770893705154849</v>
      </c>
      <c r="M11" s="1"/>
    </row>
    <row r="12" spans="1:13" ht="15.75" x14ac:dyDescent="0.25">
      <c r="A12" s="13" t="s">
        <v>12</v>
      </c>
      <c r="B12" s="43">
        <f>'20 Subsistence Removals (lb)'!B11/2204.623*1000000</f>
        <v>0.76384942005957479</v>
      </c>
      <c r="C12" s="45">
        <v>0.76384955172055702</v>
      </c>
      <c r="D12" s="14">
        <v>0.76384955172055702</v>
      </c>
      <c r="E12" s="11">
        <v>0.13335615689183122</v>
      </c>
      <c r="F12" s="11">
        <v>0.13335615689183122</v>
      </c>
      <c r="G12" s="11">
        <v>0.11521246207661608</v>
      </c>
      <c r="H12" s="11">
        <v>0.11521246207661608</v>
      </c>
      <c r="I12" s="11">
        <v>0.77110702964664313</v>
      </c>
      <c r="J12" s="11">
        <v>0.77110702964664313</v>
      </c>
      <c r="K12" s="11">
        <v>0.22679618519018913</v>
      </c>
      <c r="L12" s="11">
        <v>0.22679618519018913</v>
      </c>
      <c r="M12" s="1"/>
    </row>
    <row r="13" spans="1:13" ht="15.75" x14ac:dyDescent="0.25">
      <c r="A13" s="13" t="s">
        <v>11</v>
      </c>
      <c r="B13" s="43">
        <f>'20 Subsistence Removals (lb)'!B12/2204.623*1000000</f>
        <v>2.3369074893984143</v>
      </c>
      <c r="C13" s="45">
        <v>2.3369078921997088</v>
      </c>
      <c r="D13" s="14">
        <v>2.3369078921997088</v>
      </c>
      <c r="E13" s="11">
        <v>1.9504471926356266</v>
      </c>
      <c r="F13" s="11">
        <v>1.9504471926356266</v>
      </c>
      <c r="G13" s="11">
        <v>1.5372245432191018</v>
      </c>
      <c r="H13" s="11">
        <v>1.5372245432191018</v>
      </c>
      <c r="I13" s="11">
        <v>0.54431084445645395</v>
      </c>
      <c r="J13" s="11">
        <v>0.54431084445645395</v>
      </c>
      <c r="K13" s="11">
        <v>0.72574779260860522</v>
      </c>
      <c r="L13" s="11">
        <v>4.9441568371461235</v>
      </c>
      <c r="M13" s="1"/>
    </row>
    <row r="14" spans="1:13" ht="15.75" x14ac:dyDescent="0.25">
      <c r="A14" s="13" t="s">
        <v>10</v>
      </c>
      <c r="B14" s="43">
        <f>'20 Subsistence Removals (lb)'!B13/2204.623*1000000</f>
        <v>0</v>
      </c>
      <c r="C14" s="45">
        <v>0</v>
      </c>
      <c r="D14" s="14">
        <v>0</v>
      </c>
      <c r="E14" s="11">
        <v>0</v>
      </c>
      <c r="F14" s="11">
        <v>0</v>
      </c>
      <c r="G14" s="11">
        <v>2.4493988000540427E-2</v>
      </c>
      <c r="H14" s="11">
        <v>2.4493988000540427E-2</v>
      </c>
      <c r="I14" s="11">
        <v>0.31751465926626482</v>
      </c>
      <c r="J14" s="11">
        <v>0.31751465926626482</v>
      </c>
      <c r="K14" s="11">
        <v>0.27215542222822697</v>
      </c>
      <c r="L14" s="11">
        <v>0.54431084445645395</v>
      </c>
      <c r="M14" s="1"/>
    </row>
    <row r="15" spans="1:13" ht="16.5" thickBot="1" x14ac:dyDescent="0.3">
      <c r="A15" s="15" t="s">
        <v>9</v>
      </c>
      <c r="B15" s="46">
        <v>11.412384038770318</v>
      </c>
      <c r="C15" s="46">
        <v>11.412384038770318</v>
      </c>
      <c r="D15" s="16">
        <v>11.412384038770318</v>
      </c>
      <c r="E15" s="17">
        <v>18.765116362636249</v>
      </c>
      <c r="F15" s="17">
        <v>18.765116362636249</v>
      </c>
      <c r="G15" s="17">
        <v>32.353383002121241</v>
      </c>
      <c r="H15" s="17">
        <v>32.353383002121241</v>
      </c>
      <c r="I15" s="17">
        <v>3.8101759111951785</v>
      </c>
      <c r="J15" s="17">
        <v>3.8101759111951785</v>
      </c>
      <c r="K15" s="17">
        <v>2.8122726963583453</v>
      </c>
      <c r="L15" s="17">
        <v>4.5812829408418203</v>
      </c>
      <c r="M15" s="1"/>
    </row>
    <row r="16" spans="1:13" ht="27.75" thickBot="1" x14ac:dyDescent="0.3">
      <c r="A16" s="13" t="s">
        <v>8</v>
      </c>
      <c r="B16" s="43">
        <f>'20 Subsistence Removals (lb)'!B15/2204.623*1000000</f>
        <v>1.331293377597893</v>
      </c>
      <c r="C16" s="46">
        <v>3.2894518699985031</v>
      </c>
      <c r="D16" s="16">
        <v>4.5309341877295992</v>
      </c>
      <c r="E16" s="17">
        <v>3.3565835408147993</v>
      </c>
      <c r="F16" s="11">
        <v>2.4947580370920805</v>
      </c>
      <c r="G16" s="11">
        <v>2.1318841407877778</v>
      </c>
      <c r="H16" s="11">
        <v>2.4947580370920805</v>
      </c>
      <c r="I16" s="11">
        <v>4.5359237038037827</v>
      </c>
      <c r="J16" s="18">
        <v>9.1625658816836406</v>
      </c>
      <c r="K16" s="18">
        <v>7.6657110594283928</v>
      </c>
      <c r="L16" s="18">
        <v>4.309127518613594</v>
      </c>
      <c r="M16" s="1"/>
    </row>
    <row r="17" spans="1:13" ht="16.5" thickBot="1" x14ac:dyDescent="0.3">
      <c r="A17" s="19" t="s">
        <v>2</v>
      </c>
      <c r="B17" s="47">
        <f>SUM(B6:B16)</f>
        <v>483.16741879981561</v>
      </c>
      <c r="C17" s="48">
        <v>480.91722836446274</v>
      </c>
      <c r="D17" s="20">
        <v>480.25362272659623</v>
      </c>
      <c r="E17" s="21">
        <v>529.15088025360092</v>
      </c>
      <c r="F17" s="22">
        <v>529.46839491286721</v>
      </c>
      <c r="G17" s="22">
        <v>546.15651181153157</v>
      </c>
      <c r="H17" s="22">
        <v>545.56684173003725</v>
      </c>
      <c r="I17" s="22">
        <v>512.78617471501775</v>
      </c>
      <c r="J17" s="21">
        <v>519.09110866330491</v>
      </c>
      <c r="K17" s="21">
        <v>518.90967171515274</v>
      </c>
      <c r="L17" s="21">
        <v>561.32055834571804</v>
      </c>
      <c r="M17" s="1"/>
    </row>
    <row r="18" spans="1:13" ht="30.75" customHeight="1" thickTop="1" x14ac:dyDescent="0.25">
      <c r="A18" s="49" t="s">
        <v>18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3" ht="44.25" customHeight="1" x14ac:dyDescent="0.25">
      <c r="A19" s="52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</sheetData>
  <sheetProtection algorithmName="SHA-512" hashValue="wNJQgoBkN3pEySYX0Mu681efJC1ZYqMz8NpHpTOa2eO/AkaubcezT4bBISYqBbZrmbv2hheSxpUkh0LmWS+s8g==" saltValue="NpDWQD9WnEcy3e7XKHfqXQ==" spinCount="100000" sheet="1" objects="1" scenarios="1"/>
  <mergeCells count="6">
    <mergeCell ref="A18:L18"/>
    <mergeCell ref="A4:A5"/>
    <mergeCell ref="A19:L19"/>
    <mergeCell ref="A2:L2"/>
    <mergeCell ref="B4:L4"/>
    <mergeCell ref="B3:L3"/>
  </mergeCells>
  <pageMargins left="0.7" right="0.7" top="0.875" bottom="0.75" header="0.3" footer="0.3"/>
  <pageSetup orientation="portrait" r:id="rId1"/>
  <headerFooter>
    <oddHeader>&amp;L
IPHC-2021-TSD-020&amp;CTime-series of subsistence Pacific halibut removals
&amp;8PREPARED BY: IPHC SECRETARIAT (POSTED 15 JANUARY 2021)&amp;R&amp;G</oddHeader>
    <oddFooter>&amp;C&amp;P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showRowColHeaders="0" view="pageLayout" zoomScaleNormal="100" workbookViewId="0">
      <selection activeCell="A19" sqref="A19"/>
    </sheetView>
  </sheetViews>
  <sheetFormatPr defaultRowHeight="15" x14ac:dyDescent="0.25"/>
  <cols>
    <col min="1" max="1" width="11.5703125" customWidth="1"/>
    <col min="2" max="2" width="8.5703125" customWidth="1"/>
    <col min="3" max="12" width="6.85546875" customWidth="1"/>
  </cols>
  <sheetData>
    <row r="1" spans="1:13" ht="15.75" thickBot="1" x14ac:dyDescent="0.3"/>
    <row r="2" spans="1:13" ht="16.5" customHeight="1" thickTop="1" thickBot="1" x14ac:dyDescent="0.3">
      <c r="A2" s="23"/>
      <c r="B2" s="56" t="s">
        <v>4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21.75" customHeight="1" thickTop="1" thickBot="1" x14ac:dyDescent="0.3">
      <c r="A3" s="50" t="s">
        <v>0</v>
      </c>
      <c r="B3" s="54" t="s"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</row>
    <row r="4" spans="1:13" ht="16.5" thickBot="1" x14ac:dyDescent="0.3">
      <c r="A4" s="51"/>
      <c r="B4" s="37">
        <v>2020</v>
      </c>
      <c r="C4" s="5">
        <v>2019</v>
      </c>
      <c r="D4" s="6">
        <v>2018</v>
      </c>
      <c r="E4" s="7">
        <v>2017</v>
      </c>
      <c r="F4" s="7">
        <v>2016</v>
      </c>
      <c r="G4" s="8">
        <v>2015</v>
      </c>
      <c r="H4" s="8">
        <v>2014</v>
      </c>
      <c r="I4" s="8">
        <v>2013</v>
      </c>
      <c r="J4" s="8">
        <v>2012</v>
      </c>
      <c r="K4" s="8">
        <v>2011</v>
      </c>
      <c r="L4" s="8">
        <v>2010</v>
      </c>
      <c r="M4" s="1"/>
    </row>
    <row r="5" spans="1:13" ht="15.75" x14ac:dyDescent="0.25">
      <c r="A5" s="9" t="s">
        <v>1</v>
      </c>
      <c r="B5" s="38">
        <f>41478/1000000</f>
        <v>4.1478000000000001E-2</v>
      </c>
      <c r="C5" s="24">
        <v>3.2199999999999999E-2</v>
      </c>
      <c r="D5" s="25">
        <v>2.8000000000000001E-2</v>
      </c>
      <c r="E5" s="26">
        <v>2.7E-2</v>
      </c>
      <c r="F5" s="26">
        <v>2.9600000000000001E-2</v>
      </c>
      <c r="G5" s="27">
        <v>3.39E-2</v>
      </c>
      <c r="H5" s="27">
        <v>3.1800000000000002E-2</v>
      </c>
      <c r="I5" s="27">
        <v>2.8500000000000001E-2</v>
      </c>
      <c r="J5" s="27">
        <v>3.2199999999999999E-2</v>
      </c>
      <c r="K5" s="27">
        <v>2.4500000000000001E-2</v>
      </c>
      <c r="L5" s="27">
        <v>2.53E-2</v>
      </c>
      <c r="M5" s="1"/>
    </row>
    <row r="6" spans="1:13" ht="15.75" x14ac:dyDescent="0.25">
      <c r="A6" s="13" t="s">
        <v>6</v>
      </c>
      <c r="B6" s="38">
        <f>405000/1000000</f>
        <v>0.40500000000000003</v>
      </c>
      <c r="C6" s="24">
        <v>0.40500000000000003</v>
      </c>
      <c r="D6" s="25">
        <v>0.40500000000000003</v>
      </c>
      <c r="E6" s="26">
        <v>0.40500000000000003</v>
      </c>
      <c r="F6" s="26">
        <v>0.40500000000000003</v>
      </c>
      <c r="G6" s="26">
        <v>0.40500000000000003</v>
      </c>
      <c r="H6" s="26">
        <v>0.40500000000000003</v>
      </c>
      <c r="I6" s="26">
        <v>0.40500000000000003</v>
      </c>
      <c r="J6" s="26">
        <v>0.40500000000000003</v>
      </c>
      <c r="K6" s="26">
        <v>0.40500000000000003</v>
      </c>
      <c r="L6" s="26">
        <v>0.40500000000000003</v>
      </c>
      <c r="M6" s="1"/>
    </row>
    <row r="7" spans="1:13" ht="15.75" x14ac:dyDescent="0.25">
      <c r="A7" s="13" t="s">
        <v>7</v>
      </c>
      <c r="B7" s="38">
        <f>366214/1000000</f>
        <v>0.36621399999999998</v>
      </c>
      <c r="C7" s="24">
        <v>0.36621399999999998</v>
      </c>
      <c r="D7" s="25">
        <v>0.36621399999999998</v>
      </c>
      <c r="E7" s="26">
        <v>0.43646400000000002</v>
      </c>
      <c r="F7" s="26">
        <v>0.43646400000000002</v>
      </c>
      <c r="G7" s="26">
        <v>0.42297099999999999</v>
      </c>
      <c r="H7" s="26">
        <v>0.42297099999999999</v>
      </c>
      <c r="I7" s="26">
        <v>0.39600000000000002</v>
      </c>
      <c r="J7" s="26">
        <v>0.39600000000000002</v>
      </c>
      <c r="K7" s="26">
        <v>0.38700000000000001</v>
      </c>
      <c r="L7" s="26">
        <v>0.42480000000000001</v>
      </c>
      <c r="M7" s="1"/>
    </row>
    <row r="8" spans="1:13" ht="15.75" x14ac:dyDescent="0.25">
      <c r="A8" s="13" t="s">
        <v>15</v>
      </c>
      <c r="B8" s="38">
        <f>187698/1000000</f>
        <v>0.187698</v>
      </c>
      <c r="C8" s="24">
        <v>0.187698</v>
      </c>
      <c r="D8" s="25">
        <v>0.187698</v>
      </c>
      <c r="E8" s="26">
        <v>0.22245400000000001</v>
      </c>
      <c r="F8" s="26">
        <v>0.22245400000000001</v>
      </c>
      <c r="G8" s="26">
        <v>0.241369</v>
      </c>
      <c r="H8" s="26">
        <v>0.241369</v>
      </c>
      <c r="I8" s="26">
        <v>0.2535</v>
      </c>
      <c r="J8" s="26">
        <v>0.2535</v>
      </c>
      <c r="K8" s="26">
        <v>0.2661</v>
      </c>
      <c r="L8" s="26">
        <v>0.31269999999999998</v>
      </c>
      <c r="M8" s="1"/>
    </row>
    <row r="9" spans="1:13" ht="15.75" x14ac:dyDescent="0.25">
      <c r="A9" s="13" t="s">
        <v>14</v>
      </c>
      <c r="B9" s="38">
        <f>16644/1000000</f>
        <v>1.6643999999999999E-2</v>
      </c>
      <c r="C9" s="24">
        <v>1.6643999999999999E-2</v>
      </c>
      <c r="D9" s="28">
        <v>1.6643999999999999E-2</v>
      </c>
      <c r="E9" s="26">
        <v>1.4242000000000001E-2</v>
      </c>
      <c r="F9" s="26">
        <v>1.4242000000000001E-2</v>
      </c>
      <c r="G9" s="26">
        <v>1.3377999999999999E-2</v>
      </c>
      <c r="H9" s="26">
        <v>1.3377999999999999E-2</v>
      </c>
      <c r="I9" s="26">
        <v>1.6E-2</v>
      </c>
      <c r="J9" s="26">
        <v>1.6E-2</v>
      </c>
      <c r="K9" s="26">
        <v>2.1999999999999999E-2</v>
      </c>
      <c r="L9" s="26">
        <v>2.3E-2</v>
      </c>
      <c r="M9" s="1"/>
    </row>
    <row r="10" spans="1:13" ht="15.75" x14ac:dyDescent="0.25">
      <c r="A10" s="13" t="s">
        <v>13</v>
      </c>
      <c r="B10" s="38">
        <f>13237/1000000</f>
        <v>1.3237000000000001E-2</v>
      </c>
      <c r="C10" s="24">
        <v>1.3237000000000001E-2</v>
      </c>
      <c r="D10" s="28">
        <v>1.3237000000000001E-2</v>
      </c>
      <c r="E10" s="26">
        <v>8.0540000000000004E-3</v>
      </c>
      <c r="F10" s="26">
        <v>8.0540000000000004E-3</v>
      </c>
      <c r="G10" s="26">
        <v>7.7270000000000004E-3</v>
      </c>
      <c r="H10" s="26">
        <v>7.7270000000000004E-3</v>
      </c>
      <c r="I10" s="26">
        <v>9.4999999999999998E-3</v>
      </c>
      <c r="J10" s="26">
        <v>9.4999999999999998E-3</v>
      </c>
      <c r="K10" s="26">
        <v>1.3599999999999999E-2</v>
      </c>
      <c r="L10" s="26">
        <v>1.4500000000000001E-2</v>
      </c>
      <c r="M10" s="1"/>
    </row>
    <row r="11" spans="1:13" ht="15.75" x14ac:dyDescent="0.25">
      <c r="A11" s="13" t="s">
        <v>12</v>
      </c>
      <c r="B11" s="38">
        <f>1684/1000000</f>
        <v>1.684E-3</v>
      </c>
      <c r="C11" s="24">
        <v>1.684E-3</v>
      </c>
      <c r="D11" s="28">
        <v>1.684E-3</v>
      </c>
      <c r="E11" s="26">
        <v>2.9399999999999999E-4</v>
      </c>
      <c r="F11" s="26">
        <v>2.9399999999999999E-4</v>
      </c>
      <c r="G11" s="26">
        <v>2.5399999999999999E-4</v>
      </c>
      <c r="H11" s="26">
        <v>2.5399999999999999E-4</v>
      </c>
      <c r="I11" s="26">
        <v>1.6999999999999999E-3</v>
      </c>
      <c r="J11" s="26">
        <v>1.6999999999999999E-3</v>
      </c>
      <c r="K11" s="26">
        <v>5.0000000000000001E-4</v>
      </c>
      <c r="L11" s="26">
        <v>5.0000000000000001E-4</v>
      </c>
      <c r="M11" s="1"/>
    </row>
    <row r="12" spans="1:13" ht="15.75" x14ac:dyDescent="0.25">
      <c r="A12" s="13" t="s">
        <v>11</v>
      </c>
      <c r="B12" s="38">
        <v>5.1520000000000003E-3</v>
      </c>
      <c r="C12" s="24">
        <v>5.1520000000000003E-3</v>
      </c>
      <c r="D12" s="28">
        <v>5.1520000000000003E-3</v>
      </c>
      <c r="E12" s="26">
        <v>4.3E-3</v>
      </c>
      <c r="F12" s="26">
        <v>4.3E-3</v>
      </c>
      <c r="G12" s="26">
        <v>3.3889999999999997E-3</v>
      </c>
      <c r="H12" s="26">
        <v>3.3889999999999997E-3</v>
      </c>
      <c r="I12" s="26">
        <v>1.1999999999999999E-3</v>
      </c>
      <c r="J12" s="26">
        <v>1.1999999999999999E-3</v>
      </c>
      <c r="K12" s="26">
        <v>1.6000000000000001E-3</v>
      </c>
      <c r="L12" s="26">
        <v>1.09E-2</v>
      </c>
      <c r="M12" s="1"/>
    </row>
    <row r="13" spans="1:13" ht="15.75" x14ac:dyDescent="0.25">
      <c r="A13" s="13" t="s">
        <v>10</v>
      </c>
      <c r="B13" s="38">
        <v>0</v>
      </c>
      <c r="C13" s="24">
        <v>0</v>
      </c>
      <c r="D13" s="28">
        <v>0</v>
      </c>
      <c r="E13" s="26">
        <v>0</v>
      </c>
      <c r="F13" s="26">
        <v>0</v>
      </c>
      <c r="G13" s="26">
        <v>5.3999999999999998E-5</v>
      </c>
      <c r="H13" s="26">
        <v>5.3999999999999998E-5</v>
      </c>
      <c r="I13" s="26">
        <v>6.9999999999999999E-4</v>
      </c>
      <c r="J13" s="26">
        <v>6.9999999999999999E-4</v>
      </c>
      <c r="K13" s="26">
        <v>5.9999999999999995E-4</v>
      </c>
      <c r="L13" s="26">
        <v>1.1999999999999999E-3</v>
      </c>
      <c r="M13" s="1"/>
    </row>
    <row r="14" spans="1:13" ht="16.5" thickBot="1" x14ac:dyDescent="0.3">
      <c r="A14" s="15" t="s">
        <v>9</v>
      </c>
      <c r="B14" s="39">
        <v>2.5160000000000002E-2</v>
      </c>
      <c r="C14" s="29">
        <v>2.5160000000000002E-2</v>
      </c>
      <c r="D14" s="30">
        <v>2.5160000000000002E-2</v>
      </c>
      <c r="E14" s="31">
        <v>4.1369999999999997E-2</v>
      </c>
      <c r="F14" s="31">
        <v>4.1369999999999997E-2</v>
      </c>
      <c r="G14" s="31">
        <v>7.1327000000000002E-2</v>
      </c>
      <c r="H14" s="31">
        <v>7.1327000000000002E-2</v>
      </c>
      <c r="I14" s="31">
        <v>8.4000000000000012E-3</v>
      </c>
      <c r="J14" s="31">
        <v>8.4000000000000012E-3</v>
      </c>
      <c r="K14" s="31">
        <v>6.1999999999999998E-3</v>
      </c>
      <c r="L14" s="31">
        <v>1.01E-2</v>
      </c>
      <c r="M14" s="1"/>
    </row>
    <row r="15" spans="1:13" ht="27.75" thickBot="1" x14ac:dyDescent="0.3">
      <c r="A15" s="13" t="s">
        <v>8</v>
      </c>
      <c r="B15" s="40">
        <f>2935/1000000</f>
        <v>2.9350000000000001E-3</v>
      </c>
      <c r="C15" s="29">
        <v>7.2519999999999998E-3</v>
      </c>
      <c r="D15" s="30">
        <v>9.9890000000000014E-3</v>
      </c>
      <c r="E15" s="31">
        <v>7.4000000000000003E-3</v>
      </c>
      <c r="F15" s="26">
        <v>5.4999999999999997E-3</v>
      </c>
      <c r="G15" s="26">
        <v>4.7000000000000002E-3</v>
      </c>
      <c r="H15" s="26">
        <v>5.4999999999999997E-3</v>
      </c>
      <c r="I15" s="26">
        <v>0.01</v>
      </c>
      <c r="J15" s="32">
        <v>2.0199999999999999E-2</v>
      </c>
      <c r="K15" s="32">
        <v>1.6899999999999998E-2</v>
      </c>
      <c r="L15" s="32">
        <v>9.4999999999999998E-3</v>
      </c>
      <c r="M15" s="1"/>
    </row>
    <row r="16" spans="1:13" ht="16.5" thickBot="1" x14ac:dyDescent="0.3">
      <c r="A16" s="19" t="s">
        <v>2</v>
      </c>
      <c r="B16" s="41">
        <f>SUM(B5:B14)</f>
        <v>1.0622670000000001</v>
      </c>
      <c r="C16" s="33">
        <v>1.0602410000000002</v>
      </c>
      <c r="D16" s="34">
        <v>1.0587780000000002</v>
      </c>
      <c r="E16" s="35">
        <v>1.1665780000000001</v>
      </c>
      <c r="F16" s="36">
        <v>1.167278</v>
      </c>
      <c r="G16" s="36">
        <v>1.2040689999999998</v>
      </c>
      <c r="H16" s="36">
        <v>1.202769</v>
      </c>
      <c r="I16" s="36">
        <v>1.1305000000000003</v>
      </c>
      <c r="J16" s="35">
        <v>1.1444000000000001</v>
      </c>
      <c r="K16" s="35">
        <v>1.1439999999999999</v>
      </c>
      <c r="L16" s="35">
        <v>1.2374999999999998</v>
      </c>
      <c r="M16" s="1"/>
    </row>
    <row r="17" spans="1:12" ht="30.75" customHeight="1" thickTop="1" x14ac:dyDescent="0.25">
      <c r="A17" s="49" t="s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42" customHeight="1" x14ac:dyDescent="0.25">
      <c r="A18" s="52" t="s">
        <v>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23" spans="1:12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</row>
  </sheetData>
  <sheetProtection algorithmName="SHA-512" hashValue="TSxE6ytkok1kv6SN2z5Ytqh9FAZ+nogwBYY7h33hCXKl46+rU0VRFb+VuWMhuLzAR6lE2wf4Fgk3wm4vXQgANA==" saltValue="lrOLMbahTjMkb3YN9j3JhQ==" spinCount="100000" sheet="1" objects="1" scenarios="1"/>
  <mergeCells count="6">
    <mergeCell ref="B2:L2"/>
    <mergeCell ref="A23:K23"/>
    <mergeCell ref="A3:A4"/>
    <mergeCell ref="A17:L17"/>
    <mergeCell ref="A18:L18"/>
    <mergeCell ref="B3:L3"/>
  </mergeCells>
  <pageMargins left="0.7" right="0.7" top="0.875" bottom="0.75" header="0.3" footer="0.3"/>
  <pageSetup fitToHeight="0" orientation="portrait" r:id="rId1"/>
  <headerFooter>
    <oddHeader>&amp;L
IPHC-2021-TSD-020&amp;CTime-series of subsistence Pacific halibut removals
&amp;8PREPARED BY: IPHC SECRETARIAT (POSTED 15 JANUARY 2021)&amp;R&amp;G</oddHeader>
    <oddFooter>&amp;C&amp;P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 Subsistence Removals (t)</vt:lpstr>
      <vt:lpstr>20 Subsistence Removals (lb)</vt:lpstr>
      <vt:lpstr>'20 Subsistence Removals (lb)'!Table_8</vt:lpstr>
      <vt:lpstr>'20 Subsistence Removals (t)'!Table_8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Kong</dc:creator>
  <cp:lastModifiedBy>Thomas Kong</cp:lastModifiedBy>
  <cp:lastPrinted>2019-12-17T21:50:11Z</cp:lastPrinted>
  <dcterms:created xsi:type="dcterms:W3CDTF">2019-12-11T18:38:36Z</dcterms:created>
  <dcterms:modified xsi:type="dcterms:W3CDTF">2021-01-15T16:52:38Z</dcterms:modified>
</cp:coreProperties>
</file>