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- Communications\06 - Social Media and Outreach\01 - Content\01 - Website\01 - For Review\03 - Data\Time Series Data Sets Excel\Published\2021\"/>
    </mc:Choice>
  </mc:AlternateContent>
  <workbookProtection workbookAlgorithmName="SHA-512" workbookHashValue="VxxRswQW7IlHVriDnLtXS2iubNQ6PQ+Lqrz47oQXN3rKpDlDhs9FKxXOw0dz11/v3BqFUys3FFXXuK4fiwnlng==" workbookSaltValue="kcEbzonqKLrT4DOJmJNtVQ==" workbookSpinCount="100000" lockStructure="1"/>
  <bookViews>
    <workbookView xWindow="0" yWindow="0" windowWidth="23745" windowHeight="10485"/>
  </bookViews>
  <sheets>
    <sheet name="net t" sheetId="6" r:id="rId1"/>
    <sheet name="net thousand lb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B12" i="4"/>
  <c r="B4" i="6"/>
  <c r="D11" i="4" l="1"/>
  <c r="C11" i="4"/>
  <c r="B11" i="4"/>
  <c r="D10" i="4"/>
  <c r="C10" i="4"/>
  <c r="B10" i="4"/>
  <c r="D9" i="4"/>
  <c r="C9" i="4"/>
  <c r="B9" i="4"/>
  <c r="C4" i="4"/>
  <c r="D4" i="4"/>
  <c r="B5" i="4"/>
  <c r="C5" i="4"/>
  <c r="D5" i="4"/>
  <c r="B6" i="4"/>
  <c r="C6" i="4"/>
  <c r="D6" i="4"/>
  <c r="C7" i="4"/>
  <c r="D7" i="4"/>
  <c r="C3" i="4"/>
  <c r="D3" i="4"/>
  <c r="B3" i="4"/>
  <c r="C12" i="6" l="1"/>
  <c r="D12" i="6"/>
  <c r="E12" i="6"/>
  <c r="F12" i="6"/>
  <c r="G12" i="6"/>
  <c r="H12" i="6"/>
  <c r="I12" i="6"/>
  <c r="J12" i="6"/>
  <c r="K12" i="6"/>
  <c r="L12" i="6"/>
  <c r="M12" i="6"/>
  <c r="B12" i="6"/>
  <c r="D12" i="4"/>
  <c r="E12" i="4"/>
  <c r="F12" i="4"/>
  <c r="G12" i="4"/>
  <c r="H12" i="4"/>
  <c r="I12" i="4"/>
  <c r="J12" i="4"/>
  <c r="K12" i="4"/>
  <c r="L12" i="4"/>
  <c r="M12" i="4"/>
  <c r="L25" i="6" l="1"/>
  <c r="K25" i="6"/>
  <c r="J25" i="6"/>
  <c r="I25" i="6"/>
  <c r="H25" i="6"/>
  <c r="G25" i="6"/>
  <c r="F25" i="6"/>
  <c r="E25" i="6"/>
  <c r="D25" i="6"/>
  <c r="C25" i="6"/>
  <c r="B25" i="6"/>
  <c r="D24" i="6"/>
  <c r="C24" i="6"/>
  <c r="B24" i="6"/>
  <c r="D23" i="6"/>
  <c r="C23" i="6"/>
  <c r="B23" i="6"/>
  <c r="D22" i="6"/>
  <c r="C22" i="6"/>
  <c r="B22" i="6"/>
  <c r="L21" i="6"/>
  <c r="K21" i="6"/>
  <c r="J21" i="6"/>
  <c r="I21" i="6"/>
  <c r="H21" i="6"/>
  <c r="G21" i="6"/>
  <c r="F21" i="6"/>
  <c r="E21" i="6"/>
  <c r="L20" i="6"/>
  <c r="K20" i="6"/>
  <c r="J20" i="6"/>
  <c r="I20" i="6"/>
  <c r="H20" i="6"/>
  <c r="G20" i="6"/>
  <c r="F20" i="6"/>
  <c r="E20" i="6"/>
  <c r="D20" i="6"/>
  <c r="C20" i="6"/>
  <c r="B20" i="6"/>
  <c r="L19" i="6"/>
  <c r="K19" i="6"/>
  <c r="J19" i="6"/>
  <c r="I19" i="6"/>
  <c r="H19" i="6"/>
  <c r="G19" i="6"/>
  <c r="F19" i="6"/>
  <c r="E19" i="6"/>
  <c r="D19" i="6"/>
  <c r="C19" i="6"/>
  <c r="B19" i="6"/>
  <c r="L18" i="6"/>
  <c r="K18" i="6"/>
  <c r="J18" i="6"/>
  <c r="I18" i="6"/>
  <c r="H18" i="6"/>
  <c r="G18" i="6"/>
  <c r="F18" i="6"/>
  <c r="E18" i="6"/>
  <c r="D18" i="6"/>
  <c r="C18" i="6"/>
  <c r="B18" i="6"/>
  <c r="L17" i="6"/>
  <c r="K17" i="6"/>
  <c r="J17" i="6"/>
  <c r="I17" i="6"/>
  <c r="H17" i="6"/>
  <c r="G17" i="6"/>
  <c r="F17" i="6"/>
  <c r="E17" i="6"/>
  <c r="D17" i="6"/>
  <c r="C17" i="6"/>
  <c r="B17" i="6"/>
  <c r="L16" i="6"/>
  <c r="K16" i="6"/>
  <c r="J16" i="6"/>
  <c r="I16" i="6"/>
  <c r="H16" i="6"/>
  <c r="G16" i="6"/>
  <c r="F16" i="6"/>
  <c r="E16" i="6"/>
  <c r="D16" i="6"/>
  <c r="C16" i="6"/>
  <c r="B16" i="6"/>
</calcChain>
</file>

<file path=xl/sharedStrings.xml><?xml version="1.0" encoding="utf-8"?>
<sst xmlns="http://schemas.openxmlformats.org/spreadsheetml/2006/main" count="45" uniqueCount="13">
  <si>
    <t>Total</t>
  </si>
  <si>
    <t>2A</t>
  </si>
  <si>
    <t>2C</t>
  </si>
  <si>
    <t>3A</t>
  </si>
  <si>
    <t>3B</t>
  </si>
  <si>
    <t>4A</t>
  </si>
  <si>
    <t>4B</t>
  </si>
  <si>
    <t>4CDE+CA</t>
  </si>
  <si>
    <t>IPHC Regulatory Area</t>
  </si>
  <si>
    <t>2B</t>
  </si>
  <si>
    <r>
      <t>2020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</si>
  <si>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Preliminary estimates</t>
    </r>
  </si>
  <si>
    <t>(net 000s lb = (t * 2204.623)/1000)
Original values in metric tons were converted to the below values in thousands of 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</si>
</sst>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quotePrefix="1"/>
    <xf numFmtId="0" fontId="0" fillId="0" borderId="0" xfId="0" applyAlignment="1"/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6" fillId="0" borderId="1" xfId="0" quotePrefix="1" applyFont="1" applyBorder="1" applyAlignment="1" applyProtection="1">
      <alignment horizontal="right"/>
      <protection hidden="1"/>
    </xf>
    <xf numFmtId="0" fontId="6" fillId="0" borderId="1" xfId="1" quotePrefix="1" applyNumberFormat="1" applyFont="1" applyBorder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3" fontId="9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3" fontId="9" fillId="2" borderId="0" xfId="0" applyNumberFormat="1" applyFont="1" applyFill="1" applyProtection="1">
      <protection hidden="1"/>
    </xf>
    <xf numFmtId="0" fontId="8" fillId="0" borderId="3" xfId="0" applyFont="1" applyBorder="1" applyAlignment="1" applyProtection="1">
      <alignment horizontal="right"/>
      <protection hidden="1"/>
    </xf>
    <xf numFmtId="3" fontId="8" fillId="0" borderId="3" xfId="0" applyNumberFormat="1" applyFont="1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164" fontId="9" fillId="0" borderId="0" xfId="1" applyNumberFormat="1" applyFont="1" applyAlignment="1" applyProtection="1">
      <protection hidden="1"/>
    </xf>
    <xf numFmtId="164" fontId="8" fillId="0" borderId="3" xfId="1" applyNumberFormat="1" applyFont="1" applyBorder="1" applyAlignment="1" applyProtection="1">
      <protection hidden="1"/>
    </xf>
    <xf numFmtId="164" fontId="9" fillId="2" borderId="0" xfId="1" applyNumberFormat="1" applyFont="1" applyFill="1" applyAlignment="1" applyProtection="1">
      <protection hidden="1"/>
    </xf>
    <xf numFmtId="37" fontId="8" fillId="0" borderId="0" xfId="1" applyNumberFormat="1" applyFont="1" applyProtection="1">
      <protection hidden="1"/>
    </xf>
    <xf numFmtId="37" fontId="9" fillId="0" borderId="0" xfId="1" applyNumberFormat="1" applyFont="1" applyProtection="1">
      <protection hidden="1"/>
    </xf>
    <xf numFmtId="37" fontId="8" fillId="0" borderId="0" xfId="1" applyNumberFormat="1" applyFont="1" applyAlignment="1" applyProtection="1">
      <alignment horizontal="left"/>
      <protection hidden="1"/>
    </xf>
    <xf numFmtId="37" fontId="9" fillId="2" borderId="0" xfId="1" applyNumberFormat="1" applyFont="1" applyFill="1" applyProtection="1">
      <protection hidden="1"/>
    </xf>
    <xf numFmtId="37" fontId="8" fillId="0" borderId="3" xfId="1" applyNumberFormat="1" applyFont="1" applyBorder="1" applyAlignment="1" applyProtection="1">
      <alignment horizontal="right"/>
      <protection hidden="1"/>
    </xf>
    <xf numFmtId="37" fontId="9" fillId="0" borderId="0" xfId="1" applyNumberFormat="1" applyFont="1"/>
    <xf numFmtId="37" fontId="0" fillId="0" borderId="0" xfId="1" applyNumberFormat="1" applyFont="1" applyBorder="1" applyAlignment="1" applyProtection="1">
      <alignment horizontal="left" vertical="center" wrapText="1"/>
      <protection hidden="1"/>
    </xf>
    <xf numFmtId="37" fontId="5" fillId="0" borderId="0" xfId="1" applyNumberFormat="1" applyFont="1" applyBorder="1" applyAlignment="1" applyProtection="1">
      <alignment horizontal="left" vertical="center" wrapText="1"/>
      <protection hidden="1"/>
    </xf>
    <xf numFmtId="37" fontId="4" fillId="0" borderId="0" xfId="1" applyNumberFormat="1" applyFont="1"/>
    <xf numFmtId="37" fontId="6" fillId="0" borderId="1" xfId="1" applyNumberFormat="1" applyFont="1" applyBorder="1" applyAlignment="1" applyProtection="1">
      <alignment horizontal="left"/>
      <protection hidden="1"/>
    </xf>
    <xf numFmtId="37" fontId="6" fillId="0" borderId="1" xfId="1" quotePrefix="1" applyNumberFormat="1" applyFont="1" applyBorder="1" applyAlignment="1" applyProtection="1">
      <alignment horizontal="right"/>
      <protection hidden="1"/>
    </xf>
    <xf numFmtId="37" fontId="8" fillId="0" borderId="0" xfId="1" applyNumberFormat="1" applyFont="1" applyBorder="1" applyAlignment="1" applyProtection="1">
      <alignment horizontal="left"/>
      <protection hidden="1"/>
    </xf>
    <xf numFmtId="37" fontId="8" fillId="0" borderId="3" xfId="1" applyNumberFormat="1" applyFont="1" applyBorder="1" applyProtection="1">
      <protection hidden="1"/>
    </xf>
    <xf numFmtId="164" fontId="11" fillId="0" borderId="0" xfId="1" applyNumberFormat="1" applyFont="1" applyAlignment="1" applyProtection="1">
      <protection hidden="1"/>
    </xf>
    <xf numFmtId="164" fontId="6" fillId="0" borderId="3" xfId="1" applyNumberFormat="1" applyFont="1" applyBorder="1" applyAlignment="1" applyProtection="1">
      <protection hidden="1"/>
    </xf>
    <xf numFmtId="37" fontId="11" fillId="0" borderId="0" xfId="1" applyNumberFormat="1" applyFont="1" applyProtection="1">
      <protection hidden="1"/>
    </xf>
    <xf numFmtId="37" fontId="6" fillId="0" borderId="3" xfId="1" applyNumberFormat="1" applyFont="1" applyBorder="1" applyAlignment="1" applyProtection="1">
      <alignment horizontal="right"/>
      <protection hidden="1"/>
    </xf>
    <xf numFmtId="164" fontId="11" fillId="0" borderId="0" xfId="1" applyNumberFormat="1" applyFont="1" applyFill="1" applyAlignment="1" applyProtection="1">
      <protection hidden="1"/>
    </xf>
    <xf numFmtId="37" fontId="11" fillId="2" borderId="0" xfId="1" applyNumberFormat="1" applyFont="1" applyFill="1" applyProtection="1"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37" fontId="9" fillId="0" borderId="2" xfId="1" applyNumberFormat="1" applyFont="1" applyBorder="1" applyAlignment="1" applyProtection="1">
      <alignment horizontal="left" vertical="center" wrapText="1"/>
      <protection hidden="1"/>
    </xf>
    <xf numFmtId="37" fontId="8" fillId="0" borderId="2" xfId="1" applyNumberFormat="1" applyFont="1" applyBorder="1" applyAlignment="1" applyProtection="1">
      <alignment horizontal="left" vertical="center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showGridLines="0" showRowColHeaders="0" tabSelected="1" showRuler="0" view="pageLayout" zoomScaleNormal="100" workbookViewId="0">
      <selection sqref="A1:N1"/>
    </sheetView>
  </sheetViews>
  <sheetFormatPr defaultColWidth="9.140625" defaultRowHeight="14.25" x14ac:dyDescent="0.2"/>
  <cols>
    <col min="1" max="1" width="18.28515625" style="1" bestFit="1" customWidth="1"/>
    <col min="2" max="13" width="7.7109375" style="1" customWidth="1"/>
    <col min="14" max="21" width="5.5703125" style="1" bestFit="1" customWidth="1"/>
    <col min="22" max="22" width="6.140625" style="1" bestFit="1" customWidth="1"/>
    <col min="23" max="23" width="7.28515625" style="1" bestFit="1" customWidth="1"/>
    <col min="24" max="16384" width="9.140625" style="1"/>
  </cols>
  <sheetData>
    <row r="1" spans="1:23" ht="49.5" customHeight="1" thickBot="1" x14ac:dyDescent="0.3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"/>
      <c r="P1" s="2"/>
      <c r="Q1" s="2"/>
      <c r="R1" s="2"/>
      <c r="S1" s="2"/>
      <c r="T1" s="2"/>
      <c r="U1" s="2"/>
      <c r="V1" s="2"/>
      <c r="W1" s="2"/>
    </row>
    <row r="2" spans="1:23" ht="15" thickBot="1" x14ac:dyDescent="0.25">
      <c r="A2" s="8" t="s">
        <v>8</v>
      </c>
      <c r="B2" s="9" t="s">
        <v>10</v>
      </c>
      <c r="C2" s="10">
        <v>2019</v>
      </c>
      <c r="D2" s="10">
        <v>2018</v>
      </c>
      <c r="E2" s="10">
        <v>2017</v>
      </c>
      <c r="F2" s="10">
        <v>2016</v>
      </c>
      <c r="G2" s="10">
        <v>2015</v>
      </c>
      <c r="H2" s="10">
        <v>2014</v>
      </c>
      <c r="I2" s="10">
        <v>2013</v>
      </c>
      <c r="J2" s="10">
        <v>2012</v>
      </c>
      <c r="K2" s="10">
        <v>2011</v>
      </c>
      <c r="L2" s="10">
        <v>2010</v>
      </c>
      <c r="M2" s="10">
        <v>2009</v>
      </c>
      <c r="N2" s="6"/>
      <c r="O2" s="6"/>
    </row>
    <row r="3" spans="1:23" x14ac:dyDescent="0.2">
      <c r="A3" s="11" t="s">
        <v>1</v>
      </c>
      <c r="B3" s="36">
        <v>48.99113094685714</v>
      </c>
      <c r="C3" s="36">
        <v>46.732500000000002</v>
      </c>
      <c r="D3" s="36">
        <v>48.498087881692243</v>
      </c>
      <c r="E3" s="20">
        <v>61.143163116777792</v>
      </c>
      <c r="F3" s="20">
        <v>44.084940010151399</v>
      </c>
      <c r="G3" s="20">
        <v>36.292450614005197</v>
      </c>
      <c r="H3" s="20">
        <v>45.525526065000683</v>
      </c>
      <c r="I3" s="20">
        <v>30.284958788872288</v>
      </c>
      <c r="J3" s="20">
        <v>52.994927885629416</v>
      </c>
      <c r="K3" s="20">
        <v>40.912444327216036</v>
      </c>
      <c r="L3" s="20">
        <v>157.41156571894604</v>
      </c>
      <c r="M3" s="20">
        <v>232.31824128206952</v>
      </c>
      <c r="N3" s="7"/>
      <c r="O3" s="6"/>
    </row>
    <row r="4" spans="1:23" s="3" customFormat="1" ht="12.75" x14ac:dyDescent="0.2">
      <c r="A4" s="11" t="s">
        <v>9</v>
      </c>
      <c r="B4" s="36">
        <f>229929/2204.623</f>
        <v>104.29402215254036</v>
      </c>
      <c r="C4" s="36">
        <v>111.18635703247222</v>
      </c>
      <c r="D4" s="20">
        <v>135.79872839936806</v>
      </c>
      <c r="E4" s="20">
        <v>114.30525763361808</v>
      </c>
      <c r="F4" s="20">
        <v>122.87951273301603</v>
      </c>
      <c r="G4" s="20">
        <v>147.75995714460024</v>
      </c>
      <c r="H4" s="20">
        <v>111.1301115882398</v>
      </c>
      <c r="I4" s="20">
        <v>102.05826574430186</v>
      </c>
      <c r="J4" s="20">
        <v>85.728943225213555</v>
      </c>
      <c r="K4" s="20">
        <v>105.23341178968013</v>
      </c>
      <c r="L4" s="20">
        <v>82.100204887638384</v>
      </c>
      <c r="M4" s="20">
        <v>96.5697990087194</v>
      </c>
      <c r="N4" s="7"/>
      <c r="O4" s="7"/>
    </row>
    <row r="5" spans="1:23" s="3" customFormat="1" ht="14.45" customHeight="1" x14ac:dyDescent="0.2">
      <c r="A5" s="11" t="s">
        <v>2</v>
      </c>
      <c r="B5" s="36">
        <v>42</v>
      </c>
      <c r="C5" s="36">
        <v>41.703592292196895</v>
      </c>
      <c r="D5" s="36">
        <v>35.865245441057269</v>
      </c>
      <c r="E5" s="20">
        <v>23.476784919689216</v>
      </c>
      <c r="F5" s="20">
        <v>27.976821887461028</v>
      </c>
      <c r="G5" s="20">
        <v>23.476732756575611</v>
      </c>
      <c r="H5" s="20">
        <v>22.801787425786632</v>
      </c>
      <c r="I5" s="20">
        <v>30.558215622353572</v>
      </c>
      <c r="J5" s="20">
        <v>33.506565521633405</v>
      </c>
      <c r="K5" s="20">
        <v>22.348195133589734</v>
      </c>
      <c r="L5" s="20">
        <v>26.11301115882398</v>
      </c>
      <c r="M5" s="20">
        <v>21.803884382953459</v>
      </c>
      <c r="N5" s="7"/>
      <c r="O5" s="7"/>
    </row>
    <row r="6" spans="1:23" s="3" customFormat="1" ht="12.75" x14ac:dyDescent="0.2">
      <c r="A6" s="11" t="s">
        <v>3</v>
      </c>
      <c r="B6" s="36">
        <v>443.5</v>
      </c>
      <c r="C6" s="36">
        <v>747.25</v>
      </c>
      <c r="D6" s="36">
        <v>755.68475880003064</v>
      </c>
      <c r="E6" s="20">
        <v>651.98513986291528</v>
      </c>
      <c r="F6" s="20">
        <v>818.48466381780463</v>
      </c>
      <c r="G6" s="20">
        <v>956.48467561120424</v>
      </c>
      <c r="H6" s="20">
        <v>861.20897541212264</v>
      </c>
      <c r="I6" s="20">
        <v>744.17309217947923</v>
      </c>
      <c r="J6" s="20">
        <v>787.01125543913849</v>
      </c>
      <c r="K6" s="20">
        <v>1128.9472689888476</v>
      </c>
      <c r="L6" s="20">
        <v>1042.0222028891108</v>
      </c>
      <c r="M6" s="20">
        <v>1125.7294852680027</v>
      </c>
      <c r="N6" s="7"/>
      <c r="O6" s="7"/>
    </row>
    <row r="7" spans="1:23" s="3" customFormat="1" ht="12.75" x14ac:dyDescent="0.2">
      <c r="A7" s="11" t="s">
        <v>4</v>
      </c>
      <c r="B7" s="36">
        <f>440000/2204.623</f>
        <v>199.58060856663474</v>
      </c>
      <c r="C7" s="36">
        <v>217.17961460984486</v>
      </c>
      <c r="D7" s="36">
        <v>230.87847672822062</v>
      </c>
      <c r="E7" s="20">
        <v>432.52935762713173</v>
      </c>
      <c r="F7" s="20">
        <v>424.27934390596488</v>
      </c>
      <c r="G7" s="20">
        <v>327.52946875724331</v>
      </c>
      <c r="H7" s="20">
        <v>464.3301825300743</v>
      </c>
      <c r="I7" s="20">
        <v>425.12756149237305</v>
      </c>
      <c r="J7" s="20">
        <v>540.68382666787022</v>
      </c>
      <c r="K7" s="20">
        <v>530.55148204477587</v>
      </c>
      <c r="L7" s="20">
        <v>520.27035914984106</v>
      </c>
      <c r="M7" s="20">
        <v>588.43121930597658</v>
      </c>
      <c r="N7" s="7"/>
      <c r="O7" s="7"/>
    </row>
    <row r="8" spans="1:23" s="3" customFormat="1" ht="12.75" x14ac:dyDescent="0.2">
      <c r="A8" s="13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7"/>
      <c r="O8" s="7"/>
    </row>
    <row r="9" spans="1:23" s="3" customFormat="1" ht="12.75" x14ac:dyDescent="0.2">
      <c r="A9" s="11" t="s">
        <v>5</v>
      </c>
      <c r="B9" s="36">
        <v>127.5</v>
      </c>
      <c r="C9" s="36">
        <v>156.75</v>
      </c>
      <c r="D9" s="36">
        <v>149.65869447973645</v>
      </c>
      <c r="E9" s="20">
        <v>193.71998296307345</v>
      </c>
      <c r="F9" s="20">
        <v>271.71947312533706</v>
      </c>
      <c r="G9" s="20">
        <v>303.22009704153498</v>
      </c>
      <c r="H9" s="20">
        <v>377.36202516257879</v>
      </c>
      <c r="I9" s="20">
        <v>395.95568040431402</v>
      </c>
      <c r="J9" s="20">
        <v>667.58715662496479</v>
      </c>
      <c r="K9" s="20">
        <v>440.64223225467572</v>
      </c>
      <c r="L9" s="20">
        <v>479.68428162093926</v>
      </c>
      <c r="M9" s="20">
        <v>706.46500558145317</v>
      </c>
      <c r="N9" s="7"/>
      <c r="O9" s="7"/>
    </row>
    <row r="10" spans="1:23" s="3" customFormat="1" ht="12.75" x14ac:dyDescent="0.2">
      <c r="A10" s="11" t="s">
        <v>6</v>
      </c>
      <c r="B10" s="36">
        <v>44.5</v>
      </c>
      <c r="C10" s="36">
        <v>69.25</v>
      </c>
      <c r="D10" s="36">
        <v>64.815617001183426</v>
      </c>
      <c r="E10" s="20">
        <v>95.062568520785632</v>
      </c>
      <c r="F10" s="20">
        <v>66.562400918433667</v>
      </c>
      <c r="G10" s="20">
        <v>102.5626603732248</v>
      </c>
      <c r="H10" s="20">
        <v>61.18687866360824</v>
      </c>
      <c r="I10" s="20">
        <v>63.454840124592728</v>
      </c>
      <c r="J10" s="20">
        <v>115.74858830738862</v>
      </c>
      <c r="K10" s="20">
        <v>216.0283186739864</v>
      </c>
      <c r="L10" s="20">
        <v>216.53951718729235</v>
      </c>
      <c r="M10" s="20">
        <v>208.34900116709298</v>
      </c>
      <c r="N10" s="7"/>
      <c r="O10" s="7"/>
    </row>
    <row r="11" spans="1:23" s="3" customFormat="1" ht="12.75" x14ac:dyDescent="0.2">
      <c r="A11" s="11" t="s">
        <v>7</v>
      </c>
      <c r="B11" s="40">
        <v>1109.75</v>
      </c>
      <c r="C11" s="40">
        <v>1586.6971359729077</v>
      </c>
      <c r="D11" s="40">
        <v>1349.9219594461274</v>
      </c>
      <c r="E11" s="20">
        <v>1246.2197255494477</v>
      </c>
      <c r="F11" s="20">
        <v>1471.8126409821543</v>
      </c>
      <c r="G11" s="20">
        <v>1553.5617654356322</v>
      </c>
      <c r="H11" s="20">
        <v>2175.6663157374301</v>
      </c>
      <c r="I11" s="20">
        <v>2257.3129283328717</v>
      </c>
      <c r="J11" s="20">
        <v>1932.287742620847</v>
      </c>
      <c r="K11" s="20">
        <v>1371.7787576379271</v>
      </c>
      <c r="L11" s="20">
        <v>1896.8036711945761</v>
      </c>
      <c r="M11" s="20">
        <v>1823.6918511691115</v>
      </c>
      <c r="N11" s="7"/>
      <c r="O11" s="7"/>
    </row>
    <row r="12" spans="1:23" s="3" customFormat="1" ht="12.75" x14ac:dyDescent="0.2">
      <c r="A12" s="15" t="s">
        <v>0</v>
      </c>
      <c r="B12" s="37">
        <f>SUM(B3:B11)</f>
        <v>2120.1157616660321</v>
      </c>
      <c r="C12" s="37">
        <f t="shared" ref="C12:M12" si="0">SUM(C3:C11)</f>
        <v>2976.7491999074218</v>
      </c>
      <c r="D12" s="37">
        <f t="shared" si="0"/>
        <v>2771.1215681774161</v>
      </c>
      <c r="E12" s="21">
        <f t="shared" si="0"/>
        <v>2818.4419801934391</v>
      </c>
      <c r="F12" s="21">
        <f t="shared" si="0"/>
        <v>3247.7997973803231</v>
      </c>
      <c r="G12" s="21">
        <f t="shared" si="0"/>
        <v>3450.8878077340205</v>
      </c>
      <c r="H12" s="21">
        <f t="shared" si="0"/>
        <v>4119.2118025848413</v>
      </c>
      <c r="I12" s="21">
        <f t="shared" si="0"/>
        <v>4048.9255426891586</v>
      </c>
      <c r="J12" s="21">
        <f t="shared" si="0"/>
        <v>4215.5490062926856</v>
      </c>
      <c r="K12" s="21">
        <f t="shared" si="0"/>
        <v>3856.4421108506986</v>
      </c>
      <c r="L12" s="21">
        <f t="shared" si="0"/>
        <v>4420.9448138071675</v>
      </c>
      <c r="M12" s="21">
        <f t="shared" si="0"/>
        <v>4803.3584871653793</v>
      </c>
      <c r="N12" s="7"/>
      <c r="O12" s="7"/>
    </row>
    <row r="13" spans="1:23" s="3" customFormat="1" ht="15" customHeight="1" x14ac:dyDescent="0.2">
      <c r="A13" s="42" t="s">
        <v>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7"/>
      <c r="N13" s="7"/>
    </row>
    <row r="14" spans="1:23" s="3" customFormat="1" ht="13.5" thickBot="1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7"/>
      <c r="N14" s="7"/>
    </row>
    <row r="15" spans="1:23" s="3" customFormat="1" ht="13.5" thickBot="1" x14ac:dyDescent="0.25">
      <c r="A15" s="8" t="s">
        <v>8</v>
      </c>
      <c r="B15" s="10">
        <v>2008</v>
      </c>
      <c r="C15" s="10">
        <v>2007</v>
      </c>
      <c r="D15" s="10">
        <v>2006</v>
      </c>
      <c r="E15" s="10">
        <v>2005</v>
      </c>
      <c r="F15" s="10">
        <v>2004</v>
      </c>
      <c r="G15" s="10">
        <v>2003</v>
      </c>
      <c r="H15" s="10">
        <v>2002</v>
      </c>
      <c r="I15" s="10">
        <v>2001</v>
      </c>
      <c r="J15" s="10">
        <v>2000</v>
      </c>
      <c r="K15" s="10">
        <v>1999</v>
      </c>
      <c r="L15" s="10">
        <v>1998</v>
      </c>
      <c r="M15" s="17"/>
      <c r="N15" s="7"/>
    </row>
    <row r="16" spans="1:23" s="3" customFormat="1" ht="12.75" x14ac:dyDescent="0.2">
      <c r="A16" s="11" t="s">
        <v>1</v>
      </c>
      <c r="B16" s="12">
        <f>('net thousand lb'!B16*1000)/2204.623</f>
        <v>195.92819423094105</v>
      </c>
      <c r="C16" s="12">
        <f>('net thousand lb'!C16*1000)/2204.623</f>
        <v>176.37307126887455</v>
      </c>
      <c r="D16" s="12">
        <f>('net thousand lb'!D16*1000)/2204.623</f>
        <v>263.4003982540325</v>
      </c>
      <c r="E16" s="12">
        <f>('net thousand lb'!E16*1000)/2204.623</f>
        <v>246.72770333068283</v>
      </c>
      <c r="F16" s="12">
        <f>('net thousand lb'!F16*1000)/2204.623</f>
        <v>131.02776177604969</v>
      </c>
      <c r="G16" s="12">
        <f>('net thousand lb'!G16*1000)/2204.623</f>
        <v>119.10497726822227</v>
      </c>
      <c r="H16" s="12">
        <f>('net thousand lb'!H16*1000)/2204.623</f>
        <v>287.81238946522825</v>
      </c>
      <c r="I16" s="12">
        <f>('net thousand lb'!I16*1000)/2204.623</f>
        <v>379.65674856880293</v>
      </c>
      <c r="J16" s="12">
        <f>('net thousand lb'!J16*1000)/2204.623</f>
        <v>372.85286418584946</v>
      </c>
      <c r="K16" s="12">
        <f>('net thousand lb'!K16*1000)/2204.623</f>
        <v>447.69559239833751</v>
      </c>
      <c r="L16" s="12">
        <f>('net thousand lb'!L16*1000)/2204.623</f>
        <v>490.78686015704272</v>
      </c>
      <c r="M16" s="17"/>
      <c r="N16" s="7"/>
    </row>
    <row r="17" spans="1:14" s="3" customFormat="1" ht="12.75" x14ac:dyDescent="0.2">
      <c r="A17" s="11" t="s">
        <v>9</v>
      </c>
      <c r="B17" s="12">
        <f>('net thousand lb'!B17*1000)/2204.623</f>
        <v>64.863697784156287</v>
      </c>
      <c r="C17" s="12">
        <f>('net thousand lb'!C17*1000)/2204.623</f>
        <v>145.14953350300709</v>
      </c>
      <c r="D17" s="12">
        <f>('net thousand lb'!D17*1000)/2204.623</f>
        <v>133.35613390588776</v>
      </c>
      <c r="E17" s="12">
        <f>('net thousand lb'!E17*1000)/2204.623</f>
        <v>156.94293310012642</v>
      </c>
      <c r="F17" s="12">
        <f>('net thousand lb'!F17*1000)/2204.623</f>
        <v>113.85166534142118</v>
      </c>
      <c r="G17" s="12">
        <f>('net thousand lb'!G17*1000)/2204.623</f>
        <v>110.6765192960429</v>
      </c>
      <c r="H17" s="12">
        <f>('net thousand lb'!H17*1000)/2204.623</f>
        <v>110.6765192960429</v>
      </c>
      <c r="I17" s="12">
        <f>('net thousand lb'!I17*1000)/2204.623</f>
        <v>80.285835718850791</v>
      </c>
      <c r="J17" s="12">
        <f>('net thousand lb'!J17*1000)/2204.623</f>
        <v>104.32622720528634</v>
      </c>
      <c r="K17" s="12">
        <f>('net thousand lb'!K17*1000)/2204.623</f>
        <v>87.543312394001148</v>
      </c>
      <c r="L17" s="12">
        <f>('net thousand lb'!L17*1000)/2204.623</f>
        <v>96.615158237939099</v>
      </c>
      <c r="M17" s="17"/>
      <c r="N17" s="7"/>
    </row>
    <row r="18" spans="1:14" s="3" customFormat="1" ht="12.75" x14ac:dyDescent="0.2">
      <c r="A18" s="11" t="s">
        <v>2</v>
      </c>
      <c r="B18" s="12">
        <f>('net thousand lb'!B18*1000)/2204.623</f>
        <v>28.032003657768243</v>
      </c>
      <c r="C18" s="12">
        <f>('net thousand lb'!C18*1000)/2204.623</f>
        <v>28.168081345427314</v>
      </c>
      <c r="D18" s="12">
        <f>('net thousand lb'!D18*1000)/2204.623</f>
        <v>23.94967302799617</v>
      </c>
      <c r="E18" s="12">
        <f>('net thousand lb'!E18*1000)/2204.623</f>
        <v>22.724973839064546</v>
      </c>
      <c r="F18" s="12">
        <f>('net thousand lb'!F18*1000)/2204.623</f>
        <v>31.570023536904042</v>
      </c>
      <c r="G18" s="12">
        <f>('net thousand lb'!G18*1000)/2204.623</f>
        <v>30.889635098608696</v>
      </c>
      <c r="H18" s="12">
        <f>('net thousand lb'!H18*1000)/2204.623</f>
        <v>26.852663698056311</v>
      </c>
      <c r="I18" s="12">
        <f>('net thousand lb'!I18*1000)/2204.623</f>
        <v>26.444430635079105</v>
      </c>
      <c r="J18" s="12">
        <f>('net thousand lb'!J18*1000)/2204.623</f>
        <v>57.606221109005936</v>
      </c>
      <c r="K18" s="12">
        <f>('net thousand lb'!K18*1000)/2204.623</f>
        <v>30.39068357719211</v>
      </c>
      <c r="L18" s="12">
        <f>('net thousand lb'!L18*1000)/2204.623</f>
        <v>40.052199400986019</v>
      </c>
      <c r="M18" s="17"/>
      <c r="N18" s="7"/>
    </row>
    <row r="19" spans="1:14" s="3" customFormat="1" ht="12.75" x14ac:dyDescent="0.2">
      <c r="A19" s="11" t="s">
        <v>3</v>
      </c>
      <c r="B19" s="12">
        <f>('net thousand lb'!B19*1000)/2204.623</f>
        <v>1278.5265326543358</v>
      </c>
      <c r="C19" s="12">
        <f>('net thousand lb'!C19*1000)/2204.623</f>
        <v>1178.7457538091546</v>
      </c>
      <c r="D19" s="12">
        <f>('net thousand lb'!D19*1000)/2204.623</f>
        <v>1239.7824934240457</v>
      </c>
      <c r="E19" s="12">
        <f>('net thousand lb'!E19*1000)/2204.623</f>
        <v>1350.9225840427139</v>
      </c>
      <c r="F19" s="12">
        <f>('net thousand lb'!F19*1000)/2204.623</f>
        <v>1556.2697114200478</v>
      </c>
      <c r="G19" s="12">
        <f>('net thousand lb'!G19*1000)/2204.623</f>
        <v>1332.5924659227451</v>
      </c>
      <c r="H19" s="12">
        <f>('net thousand lb'!H19*1000)/2204.623</f>
        <v>885.09418617151323</v>
      </c>
      <c r="I19" s="12">
        <f>('net thousand lb'!I19*1000)/2204.623</f>
        <v>1253.6814684415431</v>
      </c>
      <c r="J19" s="12">
        <f>('net thousand lb'!J19*1000)/2204.623</f>
        <v>1201.5174476543154</v>
      </c>
      <c r="K19" s="12">
        <f>('net thousand lb'!K19*1000)/2204.623</f>
        <v>1198.9619086800781</v>
      </c>
      <c r="L19" s="12">
        <f>('net thousand lb'!L19*1000)/2204.623</f>
        <v>1100.0080285835718</v>
      </c>
      <c r="M19" s="17"/>
      <c r="N19" s="7"/>
    </row>
    <row r="20" spans="1:14" s="3" customFormat="1" ht="12.75" x14ac:dyDescent="0.2">
      <c r="A20" s="11" t="s">
        <v>4</v>
      </c>
      <c r="B20" s="12">
        <f>('net thousand lb'!B20*1000)/2204.623</f>
        <v>613.74892668723862</v>
      </c>
      <c r="C20" s="12">
        <f>('net thousand lb'!C20*1000)/2204.623</f>
        <v>505.75540579954031</v>
      </c>
      <c r="D20" s="12">
        <f>('net thousand lb'!D20*1000)/2204.623</f>
        <v>635.07774345092105</v>
      </c>
      <c r="E20" s="12">
        <f>('net thousand lb'!E20*1000)/2204.623</f>
        <v>510.74492101370618</v>
      </c>
      <c r="F20" s="12">
        <f>('net thousand lb'!F20*1000)/2204.623</f>
        <v>577.87658025884696</v>
      </c>
      <c r="G20" s="12">
        <f>('net thousand lb'!G20*1000)/2204.623</f>
        <v>786.52903466941962</v>
      </c>
      <c r="H20" s="12">
        <f>('net thousand lb'!H20*1000)/2204.623</f>
        <v>872.71157018683016</v>
      </c>
      <c r="I20" s="12">
        <f>('net thousand lb'!I20*1000)/2204.623</f>
        <v>759.7670894298027</v>
      </c>
      <c r="J20" s="12">
        <f>('net thousand lb'!J20*1000)/2204.623</f>
        <v>684.93615461691184</v>
      </c>
      <c r="K20" s="12">
        <f>('net thousand lb'!K20*1000)/2204.623</f>
        <v>790.50204955677225</v>
      </c>
      <c r="L20" s="12">
        <f>('net thousand lb'!L20*1000)/2204.623</f>
        <v>634.12701400647643</v>
      </c>
      <c r="M20" s="17"/>
      <c r="N20" s="7"/>
    </row>
    <row r="21" spans="1:14" s="3" customFormat="1" ht="12.75" x14ac:dyDescent="0.2">
      <c r="A21" s="13">
        <v>4</v>
      </c>
      <c r="B21" s="14"/>
      <c r="C21" s="14"/>
      <c r="D21" s="14"/>
      <c r="E21" s="12">
        <f>('net thousand lb'!E21*1000)/2204.623</f>
        <v>3371.0979156073395</v>
      </c>
      <c r="F21" s="12">
        <f>('net thousand lb'!F21*1000)/2204.623</f>
        <v>2941.5460148968782</v>
      </c>
      <c r="G21" s="12">
        <f>('net thousand lb'!G21*1000)/2204.623</f>
        <v>2988.7196132853551</v>
      </c>
      <c r="H21" s="12">
        <f>('net thousand lb'!H21*1000)/2204.623</f>
        <v>3218.2373131369854</v>
      </c>
      <c r="I21" s="12">
        <f>('net thousand lb'!I21*1000)/2204.623</f>
        <v>3150.1984693074505</v>
      </c>
      <c r="J21" s="12">
        <f>('net thousand lb'!J21*1000)/2204.623</f>
        <v>3296.2551873948514</v>
      </c>
      <c r="K21" s="12">
        <f>('net thousand lb'!K21*1000)/2204.623</f>
        <v>3496.2893882536832</v>
      </c>
      <c r="L21" s="12">
        <f>('net thousand lb'!L21*1000)/2204.623</f>
        <v>3544.3701712265542</v>
      </c>
      <c r="M21" s="17"/>
      <c r="N21" s="7"/>
    </row>
    <row r="22" spans="1:14" s="3" customFormat="1" ht="12.75" x14ac:dyDescent="0.2">
      <c r="A22" s="11" t="s">
        <v>5</v>
      </c>
      <c r="B22" s="12">
        <f>('net thousand lb'!B22*1000)/2204.623</f>
        <v>557.6463640268654</v>
      </c>
      <c r="C22" s="12">
        <f>('net thousand lb'!C22*1000)/2204.623</f>
        <v>721.83724836400597</v>
      </c>
      <c r="D22" s="12">
        <f>('net thousand lb'!D22*1000)/2204.623</f>
        <v>631.02534991243397</v>
      </c>
      <c r="E22" s="14"/>
      <c r="F22" s="14"/>
      <c r="G22" s="14"/>
      <c r="H22" s="14"/>
      <c r="I22" s="14"/>
      <c r="J22" s="14"/>
      <c r="K22" s="14"/>
      <c r="L22" s="14"/>
      <c r="M22" s="17"/>
      <c r="N22" s="7"/>
    </row>
    <row r="23" spans="1:14" s="3" customFormat="1" ht="12.75" x14ac:dyDescent="0.2">
      <c r="A23" s="11" t="s">
        <v>6</v>
      </c>
      <c r="B23" s="12">
        <f>('net thousand lb'!B23*1000)/2204.623</f>
        <v>164.91663200465567</v>
      </c>
      <c r="C23" s="12">
        <f>('net thousand lb'!C23*1000)/2204.623</f>
        <v>216.2083948139886</v>
      </c>
      <c r="D23" s="12">
        <f>('net thousand lb'!D23*1000)/2204.623</f>
        <v>167.1487596745566</v>
      </c>
      <c r="E23" s="14"/>
      <c r="F23" s="14"/>
      <c r="G23" s="14"/>
      <c r="H23" s="14"/>
      <c r="I23" s="14"/>
      <c r="J23" s="14"/>
      <c r="K23" s="14"/>
      <c r="L23" s="14"/>
      <c r="M23" s="17"/>
      <c r="N23" s="7"/>
    </row>
    <row r="24" spans="1:14" s="3" customFormat="1" ht="12.75" x14ac:dyDescent="0.2">
      <c r="A24" s="11" t="s">
        <v>7</v>
      </c>
      <c r="B24" s="12">
        <f>('net thousand lb'!B24*1000)/2204.623</f>
        <v>2044.9691398484003</v>
      </c>
      <c r="C24" s="12">
        <f>('net thousand lb'!C24*1000)/2204.623</f>
        <v>2178.8636878051257</v>
      </c>
      <c r="D24" s="12">
        <f>('net thousand lb'!D24*1000)/2204.623</f>
        <v>2125.8373880704321</v>
      </c>
      <c r="E24" s="14"/>
      <c r="F24" s="14"/>
      <c r="G24" s="14"/>
      <c r="H24" s="14"/>
      <c r="I24" s="14"/>
      <c r="J24" s="14"/>
      <c r="K24" s="14"/>
      <c r="L24" s="14"/>
      <c r="M24" s="17"/>
      <c r="N24" s="7"/>
    </row>
    <row r="25" spans="1:14" s="3" customFormat="1" ht="12.75" x14ac:dyDescent="0.2">
      <c r="A25" s="15" t="s">
        <v>0</v>
      </c>
      <c r="B25" s="16">
        <f>('net thousand lb'!B25*1000)/2204.623</f>
        <v>4948.6314908943614</v>
      </c>
      <c r="C25" s="16">
        <f>('net thousand lb'!C25*1000)/2204.623</f>
        <v>5151.101176709125</v>
      </c>
      <c r="D25" s="16">
        <f>('net thousand lb'!D25*1000)/2204.623</f>
        <v>5219.5779397203059</v>
      </c>
      <c r="E25" s="16">
        <f>('net thousand lb'!E25*1000)/2204.623</f>
        <v>5659.2231730776648</v>
      </c>
      <c r="F25" s="16">
        <f>('net thousand lb'!F25*1000)/2204.623</f>
        <v>5352.2324756885873</v>
      </c>
      <c r="G25" s="16">
        <f>('net thousand lb'!G25*1000)/2204.623</f>
        <v>5368.4895659257836</v>
      </c>
      <c r="H25" s="16">
        <f>('net thousand lb'!H25*1000)/2204.623</f>
        <v>5401.4581239059917</v>
      </c>
      <c r="I25" s="16">
        <f>('net thousand lb'!I25*1000)/2204.623</f>
        <v>5650.0948234686839</v>
      </c>
      <c r="J25" s="16">
        <f>('net thousand lb'!J25*1000)/2204.623</f>
        <v>5717.6165720851141</v>
      </c>
      <c r="K25" s="16">
        <f>('net thousand lb'!K25*1000)/2204.623</f>
        <v>6051.4750140953802</v>
      </c>
      <c r="L25" s="16">
        <f>('net thousand lb'!L25*1000)/2204.623</f>
        <v>5905.9245050060708</v>
      </c>
      <c r="M25" s="17"/>
      <c r="N25" s="7"/>
    </row>
    <row r="26" spans="1:14" s="3" customFormat="1" ht="12" x14ac:dyDescent="0.2"/>
    <row r="27" spans="1:14" s="3" customFormat="1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4" s="3" customFormat="1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4" s="3" customFormat="1" ht="1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4" s="3" customFormat="1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4" s="3" customFormat="1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4" s="3" customFormat="1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3" customFormat="1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s="3" customFormat="1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s="3" customFormat="1" ht="15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/>
    </row>
    <row r="36" spans="1:12" s="3" customFormat="1" ht="15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s="3" customFormat="1" ht="15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s="3" customFormat="1" ht="15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s="3" customFormat="1" ht="15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s="3" customFormat="1" ht="15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s="3" customFormat="1" ht="15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s="3" customFormat="1" ht="15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s="3" customFormat="1" ht="15" x14ac:dyDescent="0.25">
      <c r="A43"/>
      <c r="B43" s="4"/>
      <c r="C43" s="4"/>
      <c r="D43" s="4"/>
      <c r="E43" s="4"/>
      <c r="F43" s="4"/>
      <c r="G43" s="4"/>
      <c r="H43" s="4"/>
      <c r="I43" s="4"/>
      <c r="J43"/>
      <c r="K43"/>
      <c r="L43"/>
    </row>
    <row r="44" spans="1:12" s="3" customFormat="1" ht="15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3" customFormat="1" ht="1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3" customFormat="1" ht="15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s="3" customFormat="1" ht="15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s="3" customFormat="1" ht="15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s="3" customFormat="1" ht="15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s="3" customFormat="1" ht="15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s="3" customFormat="1" ht="15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s="3" customFormat="1" ht="15" x14ac:dyDescent="0.25">
      <c r="A5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s="3" customFormat="1" ht="15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s="3" customFormat="1" ht="15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s="3" customFormat="1" ht="15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s="3" customFormat="1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s="3" customFormat="1" ht="15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s="3" customFormat="1" ht="15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s="3" customFormat="1" ht="15" x14ac:dyDescent="0.25">
      <c r="A59"/>
      <c r="B59" s="4"/>
      <c r="C59" s="4"/>
      <c r="D59" s="4"/>
      <c r="E59" s="4"/>
      <c r="F59" s="4"/>
      <c r="G59" s="4"/>
      <c r="H59" s="4"/>
      <c r="I59" s="4"/>
      <c r="J59" s="4"/>
      <c r="K59"/>
      <c r="L59"/>
    </row>
    <row r="60" spans="1:12" s="3" customFormat="1" ht="15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s="3" customFormat="1" ht="15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s="3" customFormat="1" ht="15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s="3" customFormat="1" ht="15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s="3" customFormat="1" ht="15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3" s="3" customFormat="1" ht="15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3" s="3" customFormat="1" ht="15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3" s="3" customFormat="1" ht="15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3" s="3" customFormat="1" ht="15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3" s="3" customFormat="1" ht="15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3" s="3" customFormat="1" ht="15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3" s="3" customFormat="1" ht="15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3" s="3" customFormat="1" ht="15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3" s="3" customFormat="1" ht="15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3" s="3" customFormat="1" ht="15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3" s="3" customFormat="1" ht="15" x14ac:dyDescent="0.25">
      <c r="A75"/>
      <c r="B75" s="4"/>
      <c r="C75" s="4"/>
      <c r="D75"/>
      <c r="E75"/>
      <c r="F75"/>
      <c r="G75"/>
      <c r="H75"/>
      <c r="I75"/>
      <c r="J75"/>
      <c r="K75"/>
      <c r="L75"/>
    </row>
    <row r="76" spans="1:13" s="3" customFormat="1" ht="15" x14ac:dyDescent="0.25">
      <c r="A76"/>
      <c r="B76" s="4"/>
      <c r="C76" s="4"/>
      <c r="D76"/>
      <c r="E76"/>
      <c r="F76"/>
      <c r="G76"/>
      <c r="H76"/>
      <c r="I76"/>
      <c r="J76"/>
      <c r="K76"/>
      <c r="L76"/>
    </row>
    <row r="77" spans="1:13" s="3" customFormat="1" ht="15" x14ac:dyDescent="0.25">
      <c r="A77"/>
      <c r="B77"/>
      <c r="C77"/>
      <c r="D77"/>
      <c r="E77"/>
      <c r="F77"/>
      <c r="G77"/>
      <c r="H77"/>
      <c r="I77"/>
      <c r="J77"/>
      <c r="K77"/>
      <c r="L77"/>
      <c r="M77" s="1"/>
    </row>
    <row r="78" spans="1:13" ht="15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3" ht="13.5" customHeight="1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3" ht="13.5" customHeight="1" x14ac:dyDescent="0.25">
      <c r="A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3.5" customHeight="1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customHeight="1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customHeight="1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customHeight="1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customHeight="1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customHeight="1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customHeight="1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customHeight="1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customHeight="1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customHeight="1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customHeight="1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customHeight="1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customHeight="1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customHeight="1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customHeight="1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customHeight="1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customHeight="1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customHeight="1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customHeight="1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customHeight="1" x14ac:dyDescent="0.25">
      <c r="A109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3.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x14ac:dyDescent="0.25">
      <c r="A117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 x14ac:dyDescent="0.25">
      <c r="A11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5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5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5" x14ac:dyDescent="0.25">
      <c r="A126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5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5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5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5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5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5" x14ac:dyDescent="0.25">
      <c r="A13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5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5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5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5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5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5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5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5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5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5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5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5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5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5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5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5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5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5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5" x14ac:dyDescent="0.25">
      <c r="A153"/>
      <c r="B153"/>
      <c r="C153"/>
      <c r="D153"/>
      <c r="E153"/>
      <c r="F153"/>
      <c r="G153"/>
      <c r="H153"/>
      <c r="I153"/>
      <c r="J153"/>
      <c r="K153"/>
      <c r="L153"/>
    </row>
  </sheetData>
  <sheetProtection algorithmName="SHA-512" hashValue="0ii89m9MgteWHKg58VZMdBy4zYViEKr4H5+I6bOmVZEoZMhM6PnQJf1Vafc2l989SLFxPQKraTX858bxbxy2tw==" saltValue="WWtGHyHQEqjUANLk/EZZ5A==" spinCount="100000" sheet="1" objects="1" scenarios="1"/>
  <mergeCells count="2">
    <mergeCell ref="A13:L13"/>
    <mergeCell ref="A1:N1"/>
  </mergeCells>
  <pageMargins left="0.7" right="0.7" top="0.77724358974358976" bottom="0.75" header="0.3" footer="0.3"/>
  <pageSetup orientation="landscape" r:id="rId1"/>
  <headerFooter>
    <oddHeader>&amp;L
IPHC-2021-TSD-022&amp;C&amp;"-,Bold"Time-series of non-directed commercial discard mortality estimates (tonnes, net weight)&amp;"-,Regular"
&amp;8PREPARED BY: IPHC SECRETARIAT (POSTED 15 JANUARY 2021)&amp;R&amp;G</oddHeader>
  </headerFooter>
  <rowBreaks count="1" manualBreakCount="1">
    <brk id="7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showGridLines="0" showRowColHeaders="0" showRuler="0" view="pageLayout" zoomScale="130" zoomScaleNormal="100" zoomScalePageLayoutView="130" workbookViewId="0">
      <selection sqref="A1:N1"/>
    </sheetView>
  </sheetViews>
  <sheetFormatPr defaultColWidth="9.140625" defaultRowHeight="14.25" x14ac:dyDescent="0.2"/>
  <cols>
    <col min="1" max="1" width="18.28515625" style="1" bestFit="1" customWidth="1"/>
    <col min="2" max="12" width="8" style="1" customWidth="1"/>
    <col min="13" max="13" width="11.140625" style="1" bestFit="1" customWidth="1"/>
    <col min="14" max="21" width="5.5703125" style="1" bestFit="1" customWidth="1"/>
    <col min="22" max="22" width="6.140625" style="1" bestFit="1" customWidth="1"/>
    <col min="23" max="23" width="7.28515625" style="1" bestFit="1" customWidth="1"/>
    <col min="24" max="16384" width="9.140625" style="1"/>
  </cols>
  <sheetData>
    <row r="1" spans="1:23" ht="42" customHeight="1" thickBot="1" x14ac:dyDescent="0.3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"/>
      <c r="P1" s="2"/>
      <c r="Q1" s="2"/>
      <c r="R1" s="2"/>
      <c r="S1" s="2"/>
      <c r="T1" s="2"/>
      <c r="U1" s="2"/>
      <c r="V1" s="2"/>
      <c r="W1" s="2"/>
    </row>
    <row r="2" spans="1:23" ht="15" thickBot="1" x14ac:dyDescent="0.25">
      <c r="A2" s="8" t="s">
        <v>8</v>
      </c>
      <c r="B2" s="9" t="s">
        <v>10</v>
      </c>
      <c r="C2" s="10">
        <v>2019</v>
      </c>
      <c r="D2" s="10">
        <v>2018</v>
      </c>
      <c r="E2" s="10">
        <v>2017</v>
      </c>
      <c r="F2" s="10">
        <v>2016</v>
      </c>
      <c r="G2" s="10">
        <v>2015</v>
      </c>
      <c r="H2" s="10">
        <v>2014</v>
      </c>
      <c r="I2" s="10">
        <v>2013</v>
      </c>
      <c r="J2" s="10">
        <v>2012</v>
      </c>
      <c r="K2" s="10">
        <v>2011</v>
      </c>
      <c r="L2" s="10">
        <v>2010</v>
      </c>
      <c r="M2" s="10">
        <v>2009</v>
      </c>
    </row>
    <row r="3" spans="1:23" x14ac:dyDescent="0.2">
      <c r="A3" s="23" t="s">
        <v>1</v>
      </c>
      <c r="B3" s="38">
        <f>('net t'!B3*2204.623)/1000</f>
        <v>108.00697408145304</v>
      </c>
      <c r="C3" s="38">
        <f>('net t'!C3*2204.623)/1000</f>
        <v>103.02754434750001</v>
      </c>
      <c r="D3" s="38">
        <f>('net t'!D3*2204.623)/1000</f>
        <v>106.92</v>
      </c>
      <c r="E3" s="24">
        <v>134.7976237</v>
      </c>
      <c r="F3" s="24">
        <v>97.190672700000007</v>
      </c>
      <c r="G3" s="24">
        <v>80.011171349999984</v>
      </c>
      <c r="H3" s="24">
        <v>100.36662184999999</v>
      </c>
      <c r="I3" s="24">
        <v>66.766916699999996</v>
      </c>
      <c r="J3" s="24">
        <v>116.83383690000001</v>
      </c>
      <c r="K3" s="24">
        <v>90.196515750000003</v>
      </c>
      <c r="L3" s="24">
        <v>347.03315824999999</v>
      </c>
      <c r="M3" s="24">
        <v>512.17413805000001</v>
      </c>
      <c r="N3" s="3"/>
    </row>
    <row r="4" spans="1:23" s="3" customFormat="1" ht="12.75" x14ac:dyDescent="0.2">
      <c r="A4" s="23" t="s">
        <v>9</v>
      </c>
      <c r="B4" s="38">
        <v>230</v>
      </c>
      <c r="C4" s="38">
        <f>('net t'!C4*2204.623)/1000</f>
        <v>245.124</v>
      </c>
      <c r="D4" s="38">
        <f>('net t'!D4*2204.623)/1000</f>
        <v>299.38499999999999</v>
      </c>
      <c r="E4" s="24">
        <v>252</v>
      </c>
      <c r="F4" s="24">
        <v>270.90300000000002</v>
      </c>
      <c r="G4" s="24">
        <v>325.755</v>
      </c>
      <c r="H4" s="24">
        <v>245</v>
      </c>
      <c r="I4" s="24">
        <v>225</v>
      </c>
      <c r="J4" s="24">
        <v>189</v>
      </c>
      <c r="K4" s="24">
        <v>232</v>
      </c>
      <c r="L4" s="24">
        <v>181</v>
      </c>
      <c r="M4" s="24">
        <v>212.9</v>
      </c>
    </row>
    <row r="5" spans="1:23" s="3" customFormat="1" ht="14.45" customHeight="1" x14ac:dyDescent="0.2">
      <c r="A5" s="23" t="s">
        <v>2</v>
      </c>
      <c r="B5" s="38">
        <f>('net t'!B5*2204.623)/1000</f>
        <v>92.594166000000001</v>
      </c>
      <c r="C5" s="38">
        <f>('net t'!C5*2204.623)/1000</f>
        <v>91.940698749999996</v>
      </c>
      <c r="D5" s="38">
        <f>('net t'!D5*2204.623)/1000</f>
        <v>79.069344999999998</v>
      </c>
      <c r="E5" s="24">
        <v>51.688114999999996</v>
      </c>
      <c r="F5" s="24">
        <v>61.609000000000002</v>
      </c>
      <c r="G5" s="24">
        <v>51.688000000000002</v>
      </c>
      <c r="H5" s="24">
        <v>50.2</v>
      </c>
      <c r="I5" s="24">
        <v>67.3</v>
      </c>
      <c r="J5" s="24">
        <v>73.8</v>
      </c>
      <c r="K5" s="24">
        <v>49.2</v>
      </c>
      <c r="L5" s="24">
        <v>57.5</v>
      </c>
      <c r="M5" s="24">
        <v>48</v>
      </c>
    </row>
    <row r="6" spans="1:23" s="3" customFormat="1" ht="12.75" x14ac:dyDescent="0.2">
      <c r="A6" s="23" t="s">
        <v>3</v>
      </c>
      <c r="B6" s="38">
        <f>('net t'!B6*2204.623)/1000</f>
        <v>977.75030049999998</v>
      </c>
      <c r="C6" s="38">
        <f>('net t'!C6*2204.623)/1000</f>
        <v>1647.40453675</v>
      </c>
      <c r="D6" s="38">
        <f>('net t'!D6*2204.623)/1000</f>
        <v>1666</v>
      </c>
      <c r="E6" s="24">
        <v>1436.35832</v>
      </c>
      <c r="F6" s="24">
        <v>1803.4269999999999</v>
      </c>
      <c r="G6" s="24">
        <v>2107.665</v>
      </c>
      <c r="H6" s="24">
        <v>1897.6180000000002</v>
      </c>
      <c r="I6" s="24">
        <v>1639.598</v>
      </c>
      <c r="J6" s="24">
        <v>1734.04</v>
      </c>
      <c r="K6" s="24">
        <v>2487.88</v>
      </c>
      <c r="L6" s="24">
        <v>2296.2429999999999</v>
      </c>
      <c r="M6" s="24">
        <v>2480.7860000000001</v>
      </c>
    </row>
    <row r="7" spans="1:23" s="3" customFormat="1" ht="12.75" x14ac:dyDescent="0.2">
      <c r="A7" s="23" t="s">
        <v>4</v>
      </c>
      <c r="B7" s="38">
        <v>440</v>
      </c>
      <c r="C7" s="38">
        <f>('net t'!C7*2204.623)/1000</f>
        <v>478.79917350000005</v>
      </c>
      <c r="D7" s="38">
        <f>('net t'!D7*2204.623)/1000</f>
        <v>508.99999999999994</v>
      </c>
      <c r="E7" s="24">
        <v>953.56416999999999</v>
      </c>
      <c r="F7" s="24">
        <v>935.37599999999998</v>
      </c>
      <c r="G7" s="24">
        <v>722.07899999999995</v>
      </c>
      <c r="H7" s="24">
        <v>1023.673</v>
      </c>
      <c r="I7" s="24">
        <v>937.24599999999998</v>
      </c>
      <c r="J7" s="24">
        <v>1192.0039999999999</v>
      </c>
      <c r="K7" s="24">
        <v>1169.6660000000002</v>
      </c>
      <c r="L7" s="24">
        <v>1147</v>
      </c>
      <c r="M7" s="24">
        <v>1297.269</v>
      </c>
    </row>
    <row r="8" spans="1:23" s="3" customFormat="1" ht="12.75" x14ac:dyDescent="0.2">
      <c r="A8" s="25">
        <v>4</v>
      </c>
      <c r="B8" s="41"/>
      <c r="C8" s="41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23" s="3" customFormat="1" ht="12.75" x14ac:dyDescent="0.2">
      <c r="A9" s="23" t="s">
        <v>5</v>
      </c>
      <c r="B9" s="38">
        <f>('net t'!B9*2204.623)/1000</f>
        <v>281.08943249999999</v>
      </c>
      <c r="C9" s="38">
        <f>('net t'!C9*2204.623)/1000</f>
        <v>345.57465525000003</v>
      </c>
      <c r="D9" s="38">
        <f>('net t'!D9*2204.623)/1000</f>
        <v>329.94099999999997</v>
      </c>
      <c r="E9" s="24">
        <v>427.07952999999992</v>
      </c>
      <c r="F9" s="24">
        <v>599.03899999999999</v>
      </c>
      <c r="G9" s="24">
        <v>668.48599999999999</v>
      </c>
      <c r="H9" s="24">
        <v>831.94100000000003</v>
      </c>
      <c r="I9" s="24">
        <v>872.93299999999999</v>
      </c>
      <c r="J9" s="24">
        <v>1471.778</v>
      </c>
      <c r="K9" s="24">
        <v>971.45</v>
      </c>
      <c r="L9" s="24">
        <v>1057.5229999999999</v>
      </c>
      <c r="M9" s="24">
        <v>1557.489</v>
      </c>
    </row>
    <row r="10" spans="1:23" s="3" customFormat="1" ht="12.75" x14ac:dyDescent="0.2">
      <c r="A10" s="23" t="s">
        <v>6</v>
      </c>
      <c r="B10" s="38">
        <f>('net t'!B10*2204.623)/1000</f>
        <v>98.105723500000011</v>
      </c>
      <c r="C10" s="38">
        <f>('net t'!C10*2204.623)/1000</f>
        <v>152.67014275</v>
      </c>
      <c r="D10" s="38">
        <f>('net t'!D10*2204.623)/1000</f>
        <v>142.89400000000001</v>
      </c>
      <c r="E10" s="24">
        <v>209.57712499999997</v>
      </c>
      <c r="F10" s="24">
        <v>146.745</v>
      </c>
      <c r="G10" s="24">
        <v>226.11200000000002</v>
      </c>
      <c r="H10" s="24">
        <v>134.89400000000001</v>
      </c>
      <c r="I10" s="24">
        <v>139.89400000000001</v>
      </c>
      <c r="J10" s="24">
        <v>255.18200000000002</v>
      </c>
      <c r="K10" s="24">
        <v>476.26099999999997</v>
      </c>
      <c r="L10" s="24">
        <v>477.38800000000003</v>
      </c>
      <c r="M10" s="24">
        <v>459.33100000000002</v>
      </c>
    </row>
    <row r="11" spans="1:23" s="3" customFormat="1" ht="12.75" x14ac:dyDescent="0.2">
      <c r="A11" s="23" t="s">
        <v>7</v>
      </c>
      <c r="B11" s="38">
        <f>('net t'!B11*2204.623)/1000</f>
        <v>2446.5803742499997</v>
      </c>
      <c r="C11" s="38">
        <f>('net t'!C11*2204.623)/1000</f>
        <v>3498.069</v>
      </c>
      <c r="D11" s="38">
        <f>('net t'!D11*2204.623)/1000</f>
        <v>2976.069</v>
      </c>
      <c r="E11" s="24">
        <v>2747.4446699999999</v>
      </c>
      <c r="F11" s="24">
        <v>3244.7919999999999</v>
      </c>
      <c r="G11" s="24">
        <v>3425.018</v>
      </c>
      <c r="H11" s="24">
        <v>4796.5240000000003</v>
      </c>
      <c r="I11" s="24">
        <v>4976.5240000000003</v>
      </c>
      <c r="J11" s="24">
        <v>4259.9660000000003</v>
      </c>
      <c r="K11" s="24">
        <v>3024.2550000000001</v>
      </c>
      <c r="L11" s="24">
        <v>4181.7370000000001</v>
      </c>
      <c r="M11" s="24">
        <v>4020.5529999999999</v>
      </c>
    </row>
    <row r="12" spans="1:23" s="3" customFormat="1" ht="12.75" x14ac:dyDescent="0.2">
      <c r="A12" s="27" t="s">
        <v>0</v>
      </c>
      <c r="B12" s="39">
        <f>SUM(B3:B11)</f>
        <v>4674.1269708314521</v>
      </c>
      <c r="C12" s="39">
        <v>6564</v>
      </c>
      <c r="D12" s="39">
        <f t="shared" ref="D12:M12" si="0">SUM(D3:D11)</f>
        <v>6109.2783450000006</v>
      </c>
      <c r="E12" s="27">
        <f t="shared" si="0"/>
        <v>6212.5095536999997</v>
      </c>
      <c r="F12" s="27">
        <f t="shared" si="0"/>
        <v>7159.0816727000001</v>
      </c>
      <c r="G12" s="27">
        <f t="shared" si="0"/>
        <v>7606.8141713499999</v>
      </c>
      <c r="H12" s="27">
        <f t="shared" si="0"/>
        <v>9080.2166218500006</v>
      </c>
      <c r="I12" s="27">
        <f t="shared" si="0"/>
        <v>8925.2619167000012</v>
      </c>
      <c r="J12" s="27">
        <f t="shared" si="0"/>
        <v>9292.6038368999998</v>
      </c>
      <c r="K12" s="27">
        <f t="shared" si="0"/>
        <v>8500.9085157500012</v>
      </c>
      <c r="L12" s="27">
        <f t="shared" si="0"/>
        <v>9745.4241582499999</v>
      </c>
      <c r="M12" s="27">
        <f t="shared" si="0"/>
        <v>10588.50213805</v>
      </c>
    </row>
    <row r="13" spans="1:23" s="3" customFormat="1" ht="12.75" x14ac:dyDescent="0.2">
      <c r="A13" s="46" t="s">
        <v>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28"/>
    </row>
    <row r="14" spans="1:23" s="3" customFormat="1" ht="15.75" thickBot="1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</row>
    <row r="15" spans="1:23" s="3" customFormat="1" ht="13.5" thickBot="1" x14ac:dyDescent="0.25">
      <c r="A15" s="32" t="s">
        <v>8</v>
      </c>
      <c r="B15" s="33">
        <v>2008</v>
      </c>
      <c r="C15" s="33">
        <v>2007</v>
      </c>
      <c r="D15" s="33">
        <v>2006</v>
      </c>
      <c r="E15" s="33">
        <v>2005</v>
      </c>
      <c r="F15" s="33">
        <v>2004</v>
      </c>
      <c r="G15" s="33">
        <v>2003</v>
      </c>
      <c r="H15" s="33">
        <v>2002</v>
      </c>
      <c r="I15" s="33">
        <v>2001</v>
      </c>
      <c r="J15" s="33">
        <v>2000</v>
      </c>
      <c r="K15" s="33">
        <v>1999</v>
      </c>
      <c r="L15" s="33">
        <v>1998</v>
      </c>
      <c r="M15" s="31"/>
    </row>
    <row r="16" spans="1:23" s="3" customFormat="1" ht="12.75" x14ac:dyDescent="0.2">
      <c r="A16" s="23" t="s">
        <v>1</v>
      </c>
      <c r="B16" s="24">
        <v>431.94780334999996</v>
      </c>
      <c r="C16" s="24">
        <v>388.83612950000003</v>
      </c>
      <c r="D16" s="24">
        <v>580.69857619999993</v>
      </c>
      <c r="E16" s="24">
        <v>543.94156950000001</v>
      </c>
      <c r="F16" s="24">
        <v>288.86681725</v>
      </c>
      <c r="G16" s="24">
        <v>262.5815723</v>
      </c>
      <c r="H16" s="24">
        <v>634.51781349999999</v>
      </c>
      <c r="I16" s="24">
        <v>837</v>
      </c>
      <c r="J16" s="24">
        <v>822</v>
      </c>
      <c r="K16" s="24">
        <v>987</v>
      </c>
      <c r="L16" s="24">
        <v>1082</v>
      </c>
      <c r="M16" s="31"/>
    </row>
    <row r="17" spans="1:13" s="3" customFormat="1" ht="12.75" x14ac:dyDescent="0.2">
      <c r="A17" s="23" t="s">
        <v>9</v>
      </c>
      <c r="B17" s="24">
        <v>143</v>
      </c>
      <c r="C17" s="24">
        <v>320</v>
      </c>
      <c r="D17" s="24">
        <v>294</v>
      </c>
      <c r="E17" s="24">
        <v>346</v>
      </c>
      <c r="F17" s="24">
        <v>251</v>
      </c>
      <c r="G17" s="24">
        <v>244</v>
      </c>
      <c r="H17" s="24">
        <v>244</v>
      </c>
      <c r="I17" s="24">
        <v>177</v>
      </c>
      <c r="J17" s="24">
        <v>230</v>
      </c>
      <c r="K17" s="24">
        <v>193</v>
      </c>
      <c r="L17" s="24">
        <v>213</v>
      </c>
      <c r="M17" s="31"/>
    </row>
    <row r="18" spans="1:13" s="3" customFormat="1" ht="12.75" x14ac:dyDescent="0.2">
      <c r="A18" s="23" t="s">
        <v>2</v>
      </c>
      <c r="B18" s="24">
        <v>61.8</v>
      </c>
      <c r="C18" s="24">
        <v>62.1</v>
      </c>
      <c r="D18" s="24">
        <v>52.8</v>
      </c>
      <c r="E18" s="24">
        <v>50.1</v>
      </c>
      <c r="F18" s="24">
        <v>69.599999999999994</v>
      </c>
      <c r="G18" s="24">
        <v>68.099999999999994</v>
      </c>
      <c r="H18" s="24">
        <v>59.2</v>
      </c>
      <c r="I18" s="24">
        <v>58.3</v>
      </c>
      <c r="J18" s="24">
        <v>127</v>
      </c>
      <c r="K18" s="24">
        <v>67</v>
      </c>
      <c r="L18" s="24">
        <v>88.3</v>
      </c>
      <c r="M18" s="31"/>
    </row>
    <row r="19" spans="1:13" s="3" customFormat="1" ht="12.75" x14ac:dyDescent="0.2">
      <c r="A19" s="23" t="s">
        <v>3</v>
      </c>
      <c r="B19" s="24">
        <v>2818.6689999999999</v>
      </c>
      <c r="C19" s="24">
        <v>2598.69</v>
      </c>
      <c r="D19" s="24">
        <v>2733.2530000000002</v>
      </c>
      <c r="E19" s="24">
        <v>2978.2750000000001</v>
      </c>
      <c r="F19" s="24">
        <v>3430.9879999999998</v>
      </c>
      <c r="G19" s="24">
        <v>2937.864</v>
      </c>
      <c r="H19" s="24">
        <v>1951.299</v>
      </c>
      <c r="I19" s="24">
        <v>2763.895</v>
      </c>
      <c r="J19" s="24">
        <v>2648.893</v>
      </c>
      <c r="K19" s="24">
        <v>2643.259</v>
      </c>
      <c r="L19" s="24">
        <v>2425.1030000000001</v>
      </c>
      <c r="M19" s="31"/>
    </row>
    <row r="20" spans="1:13" s="3" customFormat="1" ht="12.75" x14ac:dyDescent="0.2">
      <c r="A20" s="23" t="s">
        <v>4</v>
      </c>
      <c r="B20" s="24">
        <v>1353.085</v>
      </c>
      <c r="C20" s="24">
        <v>1115</v>
      </c>
      <c r="D20" s="24">
        <v>1400.107</v>
      </c>
      <c r="E20" s="24">
        <v>1126</v>
      </c>
      <c r="F20" s="24">
        <v>1274</v>
      </c>
      <c r="G20" s="24">
        <v>1734</v>
      </c>
      <c r="H20" s="24">
        <v>1924</v>
      </c>
      <c r="I20" s="24">
        <v>1675</v>
      </c>
      <c r="J20" s="24">
        <v>1510.0260000000001</v>
      </c>
      <c r="K20" s="24">
        <v>1742.759</v>
      </c>
      <c r="L20" s="24">
        <v>1398.011</v>
      </c>
      <c r="M20" s="31"/>
    </row>
    <row r="21" spans="1:13" s="3" customFormat="1" ht="12.75" x14ac:dyDescent="0.2">
      <c r="A21" s="34">
        <v>4</v>
      </c>
      <c r="B21" s="26"/>
      <c r="C21" s="26"/>
      <c r="D21" s="26"/>
      <c r="E21" s="24">
        <v>7432</v>
      </c>
      <c r="F21" s="24">
        <v>6485</v>
      </c>
      <c r="G21" s="24">
        <v>6589</v>
      </c>
      <c r="H21" s="24">
        <v>7095</v>
      </c>
      <c r="I21" s="24">
        <v>6945</v>
      </c>
      <c r="J21" s="24">
        <v>7267</v>
      </c>
      <c r="K21" s="24">
        <v>7708</v>
      </c>
      <c r="L21" s="24">
        <v>7814</v>
      </c>
      <c r="M21" s="31"/>
    </row>
    <row r="22" spans="1:13" s="3" customFormat="1" ht="12.75" x14ac:dyDescent="0.2">
      <c r="A22" s="23" t="s">
        <v>5</v>
      </c>
      <c r="B22" s="24">
        <v>1229.4000000000001</v>
      </c>
      <c r="C22" s="24">
        <v>1591.3789999999999</v>
      </c>
      <c r="D22" s="24">
        <v>1391.173</v>
      </c>
      <c r="E22" s="26"/>
      <c r="F22" s="26"/>
      <c r="G22" s="26"/>
      <c r="H22" s="26"/>
      <c r="I22" s="26"/>
      <c r="J22" s="26"/>
      <c r="K22" s="26"/>
      <c r="L22" s="26"/>
      <c r="M22" s="31"/>
    </row>
    <row r="23" spans="1:13" s="3" customFormat="1" ht="12.75" x14ac:dyDescent="0.2">
      <c r="A23" s="23" t="s">
        <v>6</v>
      </c>
      <c r="B23" s="24">
        <v>363.57900000000001</v>
      </c>
      <c r="C23" s="24">
        <v>476.65800000000002</v>
      </c>
      <c r="D23" s="24">
        <v>368.5</v>
      </c>
      <c r="E23" s="26"/>
      <c r="F23" s="26"/>
      <c r="G23" s="26"/>
      <c r="H23" s="26"/>
      <c r="I23" s="26"/>
      <c r="J23" s="26"/>
      <c r="K23" s="26"/>
      <c r="L23" s="26"/>
      <c r="M23" s="31"/>
    </row>
    <row r="24" spans="1:13" s="3" customFormat="1" ht="12.75" x14ac:dyDescent="0.2">
      <c r="A24" s="23" t="s">
        <v>7</v>
      </c>
      <c r="B24" s="24">
        <v>4508.3860000000004</v>
      </c>
      <c r="C24" s="24">
        <v>4803.5730000000003</v>
      </c>
      <c r="D24" s="24">
        <v>4686.67</v>
      </c>
      <c r="E24" s="26"/>
      <c r="F24" s="26"/>
      <c r="G24" s="26"/>
      <c r="H24" s="26"/>
      <c r="I24" s="26"/>
      <c r="J24" s="26"/>
      <c r="K24" s="26"/>
      <c r="L24" s="26"/>
      <c r="M24" s="31"/>
    </row>
    <row r="25" spans="1:13" s="3" customFormat="1" ht="12.75" x14ac:dyDescent="0.2">
      <c r="A25" s="27" t="s">
        <v>0</v>
      </c>
      <c r="B25" s="35">
        <v>10909.86680335</v>
      </c>
      <c r="C25" s="35">
        <v>11356.236129500001</v>
      </c>
      <c r="D25" s="35">
        <v>11507.201576200001</v>
      </c>
      <c r="E25" s="35">
        <v>12476.453569500001</v>
      </c>
      <c r="F25" s="35">
        <v>11799.654817250001</v>
      </c>
      <c r="G25" s="35">
        <v>11835.495572299998</v>
      </c>
      <c r="H25" s="35">
        <v>11908.178813500001</v>
      </c>
      <c r="I25" s="35">
        <v>12456.329</v>
      </c>
      <c r="J25" s="35">
        <v>12605.189</v>
      </c>
      <c r="K25" s="35">
        <v>13341.221</v>
      </c>
      <c r="L25" s="35">
        <v>13020.337</v>
      </c>
      <c r="M25" s="31"/>
    </row>
    <row r="26" spans="1:13" s="3" customFormat="1" ht="12" x14ac:dyDescent="0.2"/>
    <row r="27" spans="1:13" s="3" customFormat="1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3" s="3" customFormat="1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3" s="3" customFormat="1" ht="1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3" s="3" customFormat="1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3" s="3" customFormat="1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3" s="3" customFormat="1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3" customFormat="1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s="3" customFormat="1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s="3" customFormat="1" ht="15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/>
    </row>
    <row r="36" spans="1:12" s="3" customFormat="1" ht="15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s="3" customFormat="1" ht="15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s="3" customFormat="1" ht="15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s="3" customFormat="1" ht="15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s="3" customFormat="1" ht="15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s="3" customFormat="1" ht="15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s="3" customFormat="1" ht="15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s="3" customFormat="1" ht="15" x14ac:dyDescent="0.25">
      <c r="A43"/>
      <c r="B43" s="4"/>
      <c r="C43" s="4"/>
      <c r="D43" s="4"/>
      <c r="E43" s="4"/>
      <c r="F43" s="4"/>
      <c r="G43" s="4"/>
      <c r="H43" s="4"/>
      <c r="I43" s="4"/>
      <c r="J43"/>
      <c r="K43"/>
      <c r="L43"/>
    </row>
    <row r="44" spans="1:12" s="3" customFormat="1" ht="15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3" customFormat="1" ht="1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3" customFormat="1" ht="15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s="3" customFormat="1" ht="15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s="3" customFormat="1" ht="15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s="3" customFormat="1" ht="15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s="3" customFormat="1" ht="15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s="3" customFormat="1" ht="15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s="3" customFormat="1" ht="15" x14ac:dyDescent="0.25">
      <c r="A5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s="3" customFormat="1" ht="15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s="3" customFormat="1" ht="15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s="3" customFormat="1" ht="15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s="3" customFormat="1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s="3" customFormat="1" ht="15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s="3" customFormat="1" ht="15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s="3" customFormat="1" ht="15" x14ac:dyDescent="0.25">
      <c r="A59"/>
      <c r="B59" s="4"/>
      <c r="C59" s="4"/>
      <c r="D59" s="4"/>
      <c r="E59" s="4"/>
      <c r="F59" s="4"/>
      <c r="G59" s="4"/>
      <c r="H59" s="4"/>
      <c r="I59" s="4"/>
      <c r="J59" s="4"/>
      <c r="K59"/>
      <c r="L59"/>
    </row>
    <row r="60" spans="1:12" s="3" customFormat="1" ht="15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s="3" customFormat="1" ht="15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s="3" customFormat="1" ht="15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s="3" customFormat="1" ht="15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s="3" customFormat="1" ht="15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3" s="3" customFormat="1" ht="15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3" s="3" customFormat="1" ht="15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3" s="3" customFormat="1" ht="15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3" s="3" customFormat="1" ht="15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3" s="3" customFormat="1" ht="15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3" s="3" customFormat="1" ht="15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3" s="3" customFormat="1" ht="15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3" s="3" customFormat="1" ht="15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3" s="3" customFormat="1" ht="15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3" s="3" customFormat="1" ht="15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3" s="3" customFormat="1" ht="15" x14ac:dyDescent="0.25">
      <c r="A75"/>
      <c r="B75" s="4"/>
      <c r="C75" s="4"/>
      <c r="D75"/>
      <c r="E75"/>
      <c r="F75"/>
      <c r="G75"/>
      <c r="H75"/>
      <c r="I75"/>
      <c r="J75"/>
      <c r="K75"/>
      <c r="L75"/>
    </row>
    <row r="76" spans="1:13" s="3" customFormat="1" ht="15" x14ac:dyDescent="0.25">
      <c r="A76"/>
      <c r="B76" s="4"/>
      <c r="C76" s="4"/>
      <c r="D76"/>
      <c r="E76"/>
      <c r="F76"/>
      <c r="G76"/>
      <c r="H76"/>
      <c r="I76"/>
      <c r="J76"/>
      <c r="K76"/>
      <c r="L76"/>
    </row>
    <row r="77" spans="1:13" s="3" customFormat="1" ht="15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3" s="3" customFormat="1" ht="15" x14ac:dyDescent="0.25">
      <c r="A78"/>
      <c r="B78"/>
      <c r="C78"/>
      <c r="D78"/>
      <c r="E78"/>
      <c r="F78"/>
      <c r="G78"/>
      <c r="H78"/>
      <c r="I78"/>
      <c r="J78"/>
      <c r="K78"/>
      <c r="L78"/>
      <c r="M78" s="1"/>
    </row>
    <row r="79" spans="1:13" ht="15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3" ht="13.5" customHeight="1" x14ac:dyDescent="0.25">
      <c r="A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3.5" customHeight="1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customHeight="1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customHeight="1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customHeight="1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customHeight="1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customHeight="1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customHeight="1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customHeight="1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customHeight="1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customHeight="1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customHeight="1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customHeight="1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customHeight="1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customHeight="1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customHeight="1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customHeight="1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customHeight="1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customHeight="1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customHeight="1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customHeight="1" x14ac:dyDescent="0.25">
      <c r="A109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3.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x14ac:dyDescent="0.25">
      <c r="A117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 x14ac:dyDescent="0.25">
      <c r="A11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5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5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5" x14ac:dyDescent="0.25">
      <c r="A126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5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5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5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5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5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5" x14ac:dyDescent="0.25">
      <c r="A13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5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5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5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5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5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5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5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5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5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5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5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5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5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5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5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5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5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5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5" x14ac:dyDescent="0.25">
      <c r="A153"/>
      <c r="B153"/>
      <c r="C153"/>
      <c r="D153"/>
      <c r="E153"/>
      <c r="F153"/>
      <c r="G153"/>
      <c r="H153"/>
      <c r="I153"/>
      <c r="J153"/>
      <c r="K153"/>
      <c r="L153"/>
    </row>
  </sheetData>
  <sheetProtection algorithmName="SHA-512" hashValue="l5ZiymWnDgYaujtOf7lnoz29aAw6QPgRHWID7XYl3i3KWrnpgx8nc77YSVeOeWD7qdMrQ/fGvmawhtvNM1jx+g==" saltValue="mPGFv58lB83Nd9nSzbRJ1g==" spinCount="100000" sheet="1" objects="1" scenarios="1"/>
  <mergeCells count="2">
    <mergeCell ref="A13:L13"/>
    <mergeCell ref="A1:N1"/>
  </mergeCells>
  <pageMargins left="0.7" right="0.7" top="0.75" bottom="0.75" header="0.3" footer="0.3"/>
  <pageSetup orientation="landscape" r:id="rId1"/>
  <headerFooter>
    <oddHeader>&amp;L
IPHC-2021-TSD-022&amp;C&amp;"-,Bold"Time-series of non-directed commercial discard mortality estimates (thousands of pounds, net weight)&amp;"-,Regular"
&amp;8PREPARED BY: IPHC SECRETARIAT (IPHC SECRETARIAT; POSTED 15 JANUARY 2021)&amp;R&amp;G</oddHeader>
  </headerFooter>
  <rowBreaks count="1" manualBreakCount="1">
    <brk id="7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t</vt:lpstr>
      <vt:lpstr>net thousand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Kong</dc:creator>
  <cp:lastModifiedBy>Thomas Kong</cp:lastModifiedBy>
  <dcterms:created xsi:type="dcterms:W3CDTF">2019-12-11T19:02:36Z</dcterms:created>
  <dcterms:modified xsi:type="dcterms:W3CDTF">2021-01-15T16:53:25Z</dcterms:modified>
</cp:coreProperties>
</file>